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35" activeTab="0"/>
  </bookViews>
  <sheets>
    <sheet name="Rekapitulace stavby" sheetId="1" r:id="rId1"/>
    <sheet name="SO 100 - Komunikace a zpe..." sheetId="2" r:id="rId2"/>
    <sheet name="SO 200 - Veřejné osvětlení" sheetId="3" r:id="rId3"/>
    <sheet name="SO 300 - VRN" sheetId="4" r:id="rId4"/>
    <sheet name="Pokyny pro vyplnění" sheetId="5" r:id="rId5"/>
  </sheets>
  <definedNames>
    <definedName name="_xlnm._FilterDatabase" localSheetId="1" hidden="1">'SO 100 - Komunikace a zpe...'!$C$86:$K$565</definedName>
    <definedName name="_xlnm._FilterDatabase" localSheetId="2" hidden="1">'SO 200 - Veřejné osvětlení'!$C$79:$K$144</definedName>
    <definedName name="_xlnm._FilterDatabase" localSheetId="3" hidden="1">'SO 300 - VRN'!$C$82:$K$102</definedName>
    <definedName name="_xlnm.Print_Titles" localSheetId="0">'Rekapitulace stavby'!$49:$49</definedName>
    <definedName name="_xlnm.Print_Titles" localSheetId="1">'SO 100 - Komunikace a zpe...'!$86:$86</definedName>
    <definedName name="_xlnm.Print_Titles" localSheetId="2">'SO 200 - Veřejné osvětlení'!$79:$79</definedName>
    <definedName name="_xlnm.Print_Titles" localSheetId="3">'SO 300 - VRN'!$82:$82</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1">'SO 100 - Komunikace a zpe...'!$C$4:$J$36,'SO 100 - Komunikace a zpe...'!$C$42:$J$68,'SO 100 - Komunikace a zpe...'!$C$74:$K$565</definedName>
    <definedName name="_xlnm.Print_Area" localSheetId="2">'SO 200 - Veřejné osvětlení'!$C$4:$J$36,'SO 200 - Veřejné osvětlení'!$C$42:$J$61,'SO 200 - Veřejné osvětlení'!$C$67:$K$144</definedName>
    <definedName name="_xlnm.Print_Area" localSheetId="3">'SO 300 - VRN'!$C$4:$J$36,'SO 300 - VRN'!$C$42:$J$64,'SO 300 - VRN'!$C$70:$K$102</definedName>
  </definedNames>
  <calcPr fullCalcOnLoad="1"/>
</workbook>
</file>

<file path=xl/sharedStrings.xml><?xml version="1.0" encoding="utf-8"?>
<sst xmlns="http://schemas.openxmlformats.org/spreadsheetml/2006/main" count="6689" uniqueCount="1248">
  <si>
    <t>Export VZ</t>
  </si>
  <si>
    <t>List obsahuje:</t>
  </si>
  <si>
    <t>1) Rekapitulace stavby</t>
  </si>
  <si>
    <t>2) Rekapitulace objektů stavby a soupisů prací</t>
  </si>
  <si>
    <t>3.0</t>
  </si>
  <si>
    <t>ZAMOK</t>
  </si>
  <si>
    <t>False</t>
  </si>
  <si>
    <t>{c9ee6099-12bc-40f5-8c74-073bace1c21f}</t>
  </si>
  <si>
    <t>0,01</t>
  </si>
  <si>
    <t>21</t>
  </si>
  <si>
    <t>15</t>
  </si>
  <si>
    <t>REKAPITULACE STAVBY</t>
  </si>
  <si>
    <t>v ---  níže se nacházejí doplnkové a pomocné údaje k sestavám  --- v</t>
  </si>
  <si>
    <t>Návod na vyplnění</t>
  </si>
  <si>
    <t>0,001</t>
  </si>
  <si>
    <t>Kód:</t>
  </si>
  <si>
    <t>296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</si>
  <si>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</si>
  <si>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</si>
  <si>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PID Březiněves, Praha 8</t>
  </si>
  <si>
    <t>KSO:</t>
  </si>
  <si>
    <t/>
  </si>
  <si>
    <t>CC-CZ:</t>
  </si>
  <si>
    <t>Místo:</t>
  </si>
  <si>
    <t>Praha 8</t>
  </si>
  <si>
    <t>Datum:</t>
  </si>
  <si>
    <t>12. 6. 2018</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</si>
  <si>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</si>
  <si>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</si>
  <si>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</si>
  <si>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</si>
  <si>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</si>
  <si>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</si>
  <si>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</si>
  <si>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</si>
  <si>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</si>
  <si>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</si>
  <si>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</si>
  <si>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</si>
  <si>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</si>
  <si>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</si>
  <si>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</si>
  <si>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</si>
  <si>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</si>
  <si>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</si>
  <si>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</si>
  <si>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</si>
  <si>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</si>
  <si>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</si>
  <si>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</si>
  <si>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</si>
  <si>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</si>
  <si>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</si>
  <si>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</si>
  <si>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</si>
  <si>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</si>
  <si>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</si>
  <si>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</si>
  <si>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</si>
  <si>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</si>
  <si>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</si>
  <si>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</si>
  <si>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</si>
  <si>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</si>
  <si>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</si>
  <si>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</si>
  <si>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</si>
  <si>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</si>
  <si>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</si>
  <si>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</si>
  <si>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</si>
  <si>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</si>
  <si>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</si>
  <si>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</si>
  <si>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</si>
  <si>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</si>
  <si>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100</t>
  </si>
  <si>
    <t>Komunikace a zpevněné plochy</t>
  </si>
  <si>
    <t>STA</t>
  </si>
  <si>
    <t>1</t>
  </si>
  <si>
    <t>{2459c68f-9388-4273-9ae8-b41d3ae756c8}</t>
  </si>
  <si>
    <t>2</t>
  </si>
  <si>
    <t>SO 200</t>
  </si>
  <si>
    <t>Veřejné osvětlení</t>
  </si>
  <si>
    <t>{7bb921c8-6ff9-4fd9-a491-7191b536d177}</t>
  </si>
  <si>
    <t>SO 300</t>
  </si>
  <si>
    <t>VRN</t>
  </si>
  <si>
    <t>{b4192a7a-acaa-4625-88cc-b50923735cab}</t>
  </si>
  <si>
    <t>1) Krycí list soupisu</t>
  </si>
  <si>
    <t>2) Rekapitulace</t>
  </si>
  <si>
    <t>3) Soupis prací</t>
  </si>
  <si>
    <t>Zpět na list:</t>
  </si>
  <si>
    <t>Rekapitulace stavby</t>
  </si>
  <si>
    <t>KRYCÍ LIST SOUPISU</t>
  </si>
  <si>
    <t>Objekt:</t>
  </si>
  <si>
    <t>SO 100 - Komunikace a zpevněné plochy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</si>
  <si>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</si>
  <si>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</si>
  <si>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</si>
  <si>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</si>
  <si>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</si>
  <si>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</si>
  <si>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</si>
  <si>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</si>
  <si>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</si>
  <si>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</si>
  <si>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</si>
  <si>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</si>
  <si>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</si>
  <si>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</si>
  <si>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</si>
  <si>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</si>
  <si>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</si>
  <si>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</si>
  <si>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</si>
  <si>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</si>
  <si>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</si>
  <si>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</si>
  <si>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</si>
  <si>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</si>
  <si>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</si>
  <si>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</si>
  <si>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</si>
  <si>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</si>
  <si>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</si>
  <si>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</si>
  <si>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</si>
  <si>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</si>
  <si>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</si>
  <si>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</si>
  <si>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</si>
  <si>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111101101</t>
  </si>
  <si>
    <t>Odstranění travin a rákosu travin, při celkové ploše do 0,1 ha</t>
  </si>
  <si>
    <t>ha</t>
  </si>
  <si>
    <t>CS ÚRS 2018 01</t>
  </si>
  <si>
    <t>4</t>
  </si>
  <si>
    <t>-1878976026</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</si>
  <si>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</si>
  <si>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</si>
  <si>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VV</t>
  </si>
  <si>
    <t>749/10000</t>
  </si>
  <si>
    <t>Součet</t>
  </si>
  <si>
    <t>111201101</t>
  </si>
  <si>
    <t>Odstranění křovin a stromů s odstraněním kořenů průměru kmene do 100 mm do sklonu terénu 1 : 5, při celkové ploše do 1 000 m2</t>
  </si>
  <si>
    <t>m2</t>
  </si>
  <si>
    <t>-87814281</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</si>
  <si>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</si>
  <si>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49</t>
  </si>
  <si>
    <t>3</t>
  </si>
  <si>
    <t>112151014</t>
  </si>
  <si>
    <t>Pokácení stromu volné v celku s odřezáním kmene a s odvětvením průměru kmene přes 400 do 500 mm</t>
  </si>
  <si>
    <t>kus</t>
  </si>
  <si>
    <t>-1179513516</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</si>
  <si>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</si>
  <si>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5</t>
  </si>
  <si>
    <t>11220110R</t>
  </si>
  <si>
    <t>Likvidace, rozsortimentování dřevní hmoty a odvoz a uskladnění biologického odpadu</t>
  </si>
  <si>
    <t>-1765286341</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</si>
  <si>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</si>
  <si>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"odvoz dřevní hmoty na skládku vč. skládkovného - odhad" 25</t>
  </si>
  <si>
    <t>112201114</t>
  </si>
  <si>
    <t>Odstranění pařezu v rovině nebo na svahu do 1:5 o průměru pařezu na řezné ploše přes 400 do 500 mm</t>
  </si>
  <si>
    <t>-226421380</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</si>
  <si>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</si>
  <si>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6</t>
  </si>
  <si>
    <t>113100R10</t>
  </si>
  <si>
    <t>Odstranění betonového odvodňovacího žlabu vč. bet.lože</t>
  </si>
  <si>
    <t>bm</t>
  </si>
  <si>
    <t>-978256705</t>
  </si>
  <si>
    <t>"bet.odvod. žlab" 52</t>
  </si>
  <si>
    <t>7</t>
  </si>
  <si>
    <t>113106021</t>
  </si>
  <si>
    <t>Rozebrání dlažeb a dílců při překopech inženýrských sítí s přemístěním hmot na skládku na vzdálenost do 3 m nebo s naložením na dopravní prostředek ručně komunikací pro pěší s ložem z kameniva nebo živice a s výplní spár z betonových nebo kameninových dlaždic, desek nebo tvarovek</t>
  </si>
  <si>
    <t>1840192547</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</si>
  <si>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</si>
  <si>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"vybourání kamenné dlažby" 9</t>
  </si>
  <si>
    <t>8</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</si>
  <si>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</si>
  <si>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</si>
  <si>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-1623748378</t>
  </si>
  <si>
    <t>48</t>
  </si>
  <si>
    <t>9</t>
  </si>
  <si>
    <t>113107044</t>
  </si>
  <si>
    <t>Odstranění podkladů nebo krytů při překopech inženýrských sítí s přemístěním hmot na skládku ve vzdálenosti do 3 m nebo s naložením na dopravní prostředek ručně živičných, o tl. vrstvy přes 150 do 200 mm</t>
  </si>
  <si>
    <t>-923401436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</si>
  <si>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</si>
  <si>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"odstranění asfat 200 mm z chodníku" 188</t>
  </si>
  <si>
    <t>10</t>
  </si>
  <si>
    <t>113107122</t>
  </si>
  <si>
    <t>Odstranění podkladů nebo krytů ručně s přemístěním hmot na skládku na vzdálenost do 3 m nebo s naložením na dopravní prostředek z kameniva hrubého drceného, o tl. vrstvy přes 100 do 200 mm</t>
  </si>
  <si>
    <t>-17272588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</si>
  <si>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</si>
  <si>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"vybourání celé konstrukce chodník, předpoklad tl. vrstvy 200 mm" 48+188</t>
  </si>
  <si>
    <t>11</t>
  </si>
  <si>
    <t>113107131</t>
  </si>
  <si>
    <t>Odstranění podkladů nebo krytů ručně s přemístěním hmot na skládku na vzdálenost do 3 m nebo s naložením na dopravní prostředek z betonu prostého, o tl. vrstvy přes 100 do 150 mm</t>
  </si>
  <si>
    <t>1994127845</t>
  </si>
  <si>
    <t>"odstranění betonu 150 mm z  chodníku" 188</t>
  </si>
  <si>
    <t>12</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</si>
  <si>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</si>
  <si>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</si>
  <si>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55561435</t>
  </si>
  <si>
    <t>"odstranění štěrk z vozovek" 181</t>
  </si>
  <si>
    <t>13</t>
  </si>
  <si>
    <t>113107171</t>
  </si>
  <si>
    <t>Odstranění podkladů nebo krytů strojně plochy jednotlivě přes 50 m2 do 200 m2 s přemístěním hmot na skládku na vzdálenost do 20 m nebo s naložením na dopravní prostředek z betonu prostého, o tl. vrstvy přes 100 do 150 mm</t>
  </si>
  <si>
    <t>249312912</t>
  </si>
  <si>
    <t>"odstranění beton 150 mm z vozovky" 181</t>
  </si>
  <si>
    <t>14</t>
  </si>
  <si>
    <t>113107184</t>
  </si>
  <si>
    <t>Odstranění podkladů nebo krytů strojně plochy jednotlivě přes 50 m2 do 200 m2 s přemístěním hmot na skládku na vzdálenost do 20 m nebo s naložením na dopravní prostředek živičných, o tl. vrstvy přes 150 do 200 mm</t>
  </si>
  <si>
    <t>-1771192107</t>
  </si>
  <si>
    <t>"odstranění asfalt 200 mm z vozovky" 181</t>
  </si>
  <si>
    <t>113201111</t>
  </si>
  <si>
    <t>Vytrhání obrub s vybouráním lože, s přemístěním hmot na skládku na vzdálenost do 3 m nebo s naložením na dopravní prostředek chodníkových ležatých</t>
  </si>
  <si>
    <t>m</t>
  </si>
  <si>
    <t>-1031960451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</si>
  <si>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</si>
  <si>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"vybourání betonového obrubníku" 16</t>
  </si>
  <si>
    <t>16</t>
  </si>
  <si>
    <t>113201112</t>
  </si>
  <si>
    <t>Vytrhání obrub s vybouráním lože, s přemístěním hmot na skládku na vzdálenost do 3 m nebo s naložením na dopravní prostředek silničních ležatých</t>
  </si>
  <si>
    <t>-903444659</t>
  </si>
  <si>
    <t>"vybourání kamenné obruby" 27</t>
  </si>
  <si>
    <t>17</t>
  </si>
  <si>
    <t>113202111</t>
  </si>
  <si>
    <t>Vytrhání obrub s vybouráním lože, s přemístěním hmot na skládku na vzdálenost do 3 m nebo s naložením na dopravní prostředek z krajníků nebo obrubníků stojatých</t>
  </si>
  <si>
    <t>1363893697</t>
  </si>
  <si>
    <t>"vybourání krajníku" 168</t>
  </si>
  <si>
    <t>18</t>
  </si>
  <si>
    <t>113204111</t>
  </si>
  <si>
    <t>Vytrhání obrub s vybouráním lože, s přemístěním hmot na skládku na vzdálenost do 3 m nebo s naložením na dopravní prostředek záhonových</t>
  </si>
  <si>
    <t>-1562209620</t>
  </si>
  <si>
    <t>"vybourání sadového obrubníku" 19</t>
  </si>
  <si>
    <t>19</t>
  </si>
  <si>
    <t>119001202</t>
  </si>
  <si>
    <t>Úprava zemin vápnem nebo směsnými hydraulickými pojivy tl. vrstvy 300mm</t>
  </si>
  <si>
    <t>783508736</t>
  </si>
  <si>
    <t xml:space="preserve">Poznámka k souboru cen:
1. Ceny jsou určeny pro hrubé terénní úpravy, paty násypů, násypy a zásypy kolem objektů prováděné v úrovni pod aktivní zónou (AZ), tj. v úrovni 0,5 m a nižší pod zemní konstrukční plání. 2. Úprava zemin v aktivní zóně se oceňuje cenami souboru cen 561 0.-1 Zřízení podkladu ze zeminy upravené hydraulickými pojivy katalogu 822-1 Komunikace pozemní a letiště. 3. V cenách nejsou započteny náklady dodání vápna, silničních hydraulických pojiv a cementu; tato dodávka se oceňuje ve specifikaci. Doporučené množství v procentech objemové hmotnosti zhutněné zeminy je 2-3 % vápna, 2-5 % hydraulických pojiv. Předpokládá se objemová hmotnost zeminy 1750 kg/m3. 4. Orientační hmotnost vápna nebo směsných hydraulických pojiv ma 1 m3 upravené zeminy včetně ztratného ve výši 1 %: a) 1 % - 17,7 kg b) 2 % - 35,4 kg c) 3 % - 52,5 kg d) 4 % - 70,7 kg e) 5 % - 88,4 kg 5. Přesné množství pojiva je stanoveno inženýrsko-geologickým průzkumem nebo souborem ověřovacích laboratorních zkoušek v předstihu před zahájením prací (min. 40 dnů). 6. V cenách nejsou započteny náklady na: a) výškovou úpravu pláně (rovnání), tyto se oceňují cenami souboru cen 181 *0- . . Úprava pláně, b) zhutnění pláně, tyto se oceňují cenami souboru cen 215 90- . . Zhutnění podloží pod násypy. </t>
  </si>
  <si>
    <t>"parapláň" 1243</t>
  </si>
  <si>
    <t>"2x vrstva zeminy" 1243*2</t>
  </si>
  <si>
    <t>20</t>
  </si>
  <si>
    <t>M</t>
  </si>
  <si>
    <t>58530171</t>
  </si>
  <si>
    <t>vápno nehašené CL 90-Q pro úpravu zemin bezprašné</t>
  </si>
  <si>
    <t>t</t>
  </si>
  <si>
    <t>-1586179850</t>
  </si>
  <si>
    <t>121112011</t>
  </si>
  <si>
    <t>Sejmutí ornice ručně bez vodorovného přemístění s naložením na dopravní prostředek nebo s odhozením do 3 m tloušťky vrstvy do 150 mm</t>
  </si>
  <si>
    <t>m3</t>
  </si>
  <si>
    <t>-1726087337</t>
  </si>
  <si>
    <t>312</t>
  </si>
  <si>
    <t>22</t>
  </si>
  <si>
    <t>121112111</t>
  </si>
  <si>
    <t>Sejmutí ornice ručně s vodorovným přemístěním do 50 m na dočasné či trvalé skládky nebo na hromady v místě upotřebení tloušťky vrstvy do 150 mm</t>
  </si>
  <si>
    <t>761375836</t>
  </si>
  <si>
    <t>"odstranění ornice pro příkop" 161*0,15*3</t>
  </si>
  <si>
    <t>23</t>
  </si>
  <si>
    <t>132201201</t>
  </si>
  <si>
    <t>Hloubení zapažených i nezapažených rýh šířky přes 600 do 2 000 mm s urovnáním dna do předepsaného profilu a spádu v hornině tř. 3 do 100 m3</t>
  </si>
  <si>
    <t>-1650450789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</si>
  <si>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</si>
  <si>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"odvodňovací příkop" 25*0,3*0,5</t>
  </si>
  <si>
    <t>24</t>
  </si>
  <si>
    <t>132201209</t>
  </si>
  <si>
    <t>Hloubení zapažených i nezapažených rýh šířky přes 600 do 2 000 mm s urovnáním dna do předepsaného profilu a spádu v hornině tř. 3 Příplatek k cenám za lepivost horniny tř. 3</t>
  </si>
  <si>
    <t>1863126177</t>
  </si>
  <si>
    <t>36*0,3</t>
  </si>
  <si>
    <t>124</t>
  </si>
  <si>
    <t>132212102</t>
  </si>
  <si>
    <t>Hloubení zapažených i nezapažených rýh šířky do 600 mm ručním nebo pneumatickým nářadím s urovnáním dna do předepsaného profilu a spádu v horninách tř. 3 nesoudržných</t>
  </si>
  <si>
    <t>845699087</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</si>
  <si>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</si>
  <si>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0,8*0,6*70</t>
  </si>
  <si>
    <t>25</t>
  </si>
  <si>
    <t>162701105</t>
  </si>
  <si>
    <t>Vodorovné přemístění výkopku nebo sypaniny po suchu na obvyklém dopravním prostředku, bez naložení výkopku, avšak se složením bez rozhrnutí z horniny tř. 1 až 4 na vzdálenost přes 9 000 do 19 000 m</t>
  </si>
  <si>
    <t>1852708786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</si>
  <si>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</si>
  <si>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"sejmutí ornice" 72,450 +312</t>
  </si>
  <si>
    <t>"odvodňovací příkop" 3,75</t>
  </si>
  <si>
    <t>"výkop pro bet.základ opěrné zdi" 33,6</t>
  </si>
  <si>
    <t>26</t>
  </si>
  <si>
    <t>167101101</t>
  </si>
  <si>
    <t>Nakládání, skládání a překládání neulehlého výkopku nebo sypaniny nakládání, množství do 100 m3, z hornin tř. 1 až 4</t>
  </si>
  <si>
    <t>-1477454238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</si>
  <si>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</si>
  <si>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"sejmutí ornice" 72,45+312</t>
  </si>
  <si>
    <t>27</t>
  </si>
  <si>
    <t>171201201</t>
  </si>
  <si>
    <t>Uložení sypaniny na skládky</t>
  </si>
  <si>
    <t>-384307139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</si>
  <si>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</si>
  <si>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28</t>
  </si>
  <si>
    <t>171201211</t>
  </si>
  <si>
    <t>Poplatek za uložení stavebního odpadu na skládce (skládkovné) zeminy a kameniva zatříděného do Katalogu odpadů pod kódem 170 504</t>
  </si>
  <si>
    <t>-419570917</t>
  </si>
  <si>
    <t xml:space="preserve">Poznámka k souboru cen:
1. Ceny uvedené v souboru cen lze po dohodě upravit podle místních podmínek. </t>
  </si>
  <si>
    <t>421,8*1,8</t>
  </si>
  <si>
    <t>29</t>
  </si>
  <si>
    <t>58343959</t>
  </si>
  <si>
    <t>kamenivo drcené hrubé frakce 32-63</t>
  </si>
  <si>
    <t>169896353</t>
  </si>
  <si>
    <t>"odvodňovací příkop" 57,75</t>
  </si>
  <si>
    <t>"vyrovnání terénu" 151,8</t>
  </si>
  <si>
    <t>30</t>
  </si>
  <si>
    <t>181102302</t>
  </si>
  <si>
    <t>Úprava pláně na stavbách dálnic strojně v zářezech mimo skalních se zhutněním</t>
  </si>
  <si>
    <t>1215471192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</si>
  <si>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</si>
  <si>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"úprava pláně zhutněná"</t>
  </si>
  <si>
    <t>"vozovka asfalt" 405*2</t>
  </si>
  <si>
    <t>"chodník dlažba" 376*2</t>
  </si>
  <si>
    <t>"zeleń" 312*2</t>
  </si>
  <si>
    <t>"žulová kostka velká" 36*2</t>
  </si>
  <si>
    <t>"rozšíření pod obruby" (201+193)*0,5*2</t>
  </si>
  <si>
    <t>"opěrná zeď" 71*0,25*2</t>
  </si>
  <si>
    <t>31</t>
  </si>
  <si>
    <t>181301102</t>
  </si>
  <si>
    <t>Rozprostření a urovnání ornice v rovině nebo ve svahu sklonu do 1:5 při souvislé ploše do 500 m2, tl. vrstvy přes 100 do 150 mm</t>
  </si>
  <si>
    <t>-1595894650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</si>
  <si>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</si>
  <si>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32</t>
  </si>
  <si>
    <t>181411131</t>
  </si>
  <si>
    <t>Založení trávníku na půdě předem připravené plochy do 1000 m2 výsevem včetně utažení parkového v rovině nebo na svahu do 1:5</t>
  </si>
  <si>
    <t>-737550387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</si>
  <si>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</si>
  <si>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"trávník" 312</t>
  </si>
  <si>
    <t>33</t>
  </si>
  <si>
    <t>00572420</t>
  </si>
  <si>
    <t>osivo směs travní parková okrasná</t>
  </si>
  <si>
    <t>kg</t>
  </si>
  <si>
    <t>228317207</t>
  </si>
  <si>
    <t>"trávník" 312*0,05</t>
  </si>
  <si>
    <t>34</t>
  </si>
  <si>
    <t>10364101</t>
  </si>
  <si>
    <t>zemina pro terénní úpravy - ornice</t>
  </si>
  <si>
    <t>-1383023814</t>
  </si>
  <si>
    <t>"ohumusování a zatravnění tl. 150 mm, vč. dopravy" 312*0,15*1,8</t>
  </si>
  <si>
    <t>35</t>
  </si>
  <si>
    <t>181951101</t>
  </si>
  <si>
    <t>Úprava pláně vyrovnáním výškových rozdílů v hornině tř. 1 až 4 bez zhutnění</t>
  </si>
  <si>
    <t>-594077886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</si>
  <si>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</si>
  <si>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36</t>
  </si>
  <si>
    <t>1820001R</t>
  </si>
  <si>
    <t>Ostatní náklady na pořízení trávníku, odplevelení, zalévání, zemědělská příprava půdy vč. hnojení, údržby do 1. sečení</t>
  </si>
  <si>
    <t>-1984065376</t>
  </si>
  <si>
    <t>Zakládání</t>
  </si>
  <si>
    <t>37</t>
  </si>
  <si>
    <t>211531111</t>
  </si>
  <si>
    <t>Výplň kamenivem do rýh odvodňovacích žeber nebo trativodů bez zhutnění, s úpravou povrchu výplně kamenivem hrubým drceným frakce 16 až 63 mm</t>
  </si>
  <si>
    <t>-1710085904</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</si>
  <si>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</si>
  <si>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"uvažovaná spotřeba 0,34 m3/bm potrubí"</t>
  </si>
  <si>
    <t>85*0,34</t>
  </si>
  <si>
    <t>38</t>
  </si>
  <si>
    <t>211971121</t>
  </si>
  <si>
    <t>Zřízení opláštění výplně z geotextilie odvodňovacích žeber nebo trativodů v rýze nebo zářezu se stěnami svislými nebo šikmými o sklonu přes 1:2 při rozvinuté šířce opláštění do 2,5 m</t>
  </si>
  <si>
    <t>1405351093</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</si>
  <si>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</si>
  <si>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"uvažovaná spotřeba 2,25 m2/bm potrubí"</t>
  </si>
  <si>
    <t>85*2,25</t>
  </si>
  <si>
    <t>39</t>
  </si>
  <si>
    <t>69311067</t>
  </si>
  <si>
    <t>geotextilie netkaná PP 250g/m2</t>
  </si>
  <si>
    <t>-2134110942</t>
  </si>
  <si>
    <t>"uvažován překryv 200 mm"</t>
  </si>
  <si>
    <t>85*2,45</t>
  </si>
  <si>
    <t>208,25*0,15</t>
  </si>
  <si>
    <t>40</t>
  </si>
  <si>
    <t>212572111</t>
  </si>
  <si>
    <t>Lože pro trativody ze štěrkopísku tříděného</t>
  </si>
  <si>
    <t>2082684485</t>
  </si>
  <si>
    <t xml:space="preserve">Poznámka k souboru cen:
1. V cenách jsou započteny i náklady na vyčištění dna rýh a na urovnání povrchu lože. 2. V ceně materiálu jsou započteny i náklady na prohození výkopku. </t>
  </si>
  <si>
    <t>"uvažovaná spotřeba 0,03 m3/bm potrubí"</t>
  </si>
  <si>
    <t>85*0,03</t>
  </si>
  <si>
    <t>41</t>
  </si>
  <si>
    <t>212755214</t>
  </si>
  <si>
    <t>Trativody bez lože z drenážních trubek plastových flexibilních D 100 mm</t>
  </si>
  <si>
    <t>-1400600750</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</si>
  <si>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</si>
  <si>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85</t>
  </si>
  <si>
    <t>Svislé a kompletní konstrukce</t>
  </si>
  <si>
    <t>42</t>
  </si>
  <si>
    <t>327323128</t>
  </si>
  <si>
    <t>Opěrné zdi a valy z betonu železového bez zvláštních nároků na vliv prostředí tř. C 30/37</t>
  </si>
  <si>
    <t>-1925328132</t>
  </si>
  <si>
    <t xml:space="preserve">Poznámka k souboru cen:
1. Ceny jsou určeny pro jakoukoliv tloušťku zdí. </t>
  </si>
  <si>
    <t>"betonový základ pro opěrnou zeď" 0,8*0,45*70</t>
  </si>
  <si>
    <t>"betonová zálivka do bet.tvárnic" 1*0,3*70</t>
  </si>
  <si>
    <t>Souče</t>
  </si>
  <si>
    <t>43</t>
  </si>
  <si>
    <t>327361001</t>
  </si>
  <si>
    <t>Výztuž opěrných zdí a valů průměru do 12 mm, z oceli 10 216 (E)</t>
  </si>
  <si>
    <t>1000485279</t>
  </si>
  <si>
    <t xml:space="preserve">Poznámka k souboru cen:
1. Ceny lze použít i pro případné výztuže základů opěrných zdí a valů. </t>
  </si>
  <si>
    <t>"výztuž pro betonový základ opěrné zdi" 0,5425*2</t>
  </si>
  <si>
    <t>44</t>
  </si>
  <si>
    <t>339921132</t>
  </si>
  <si>
    <t>Osazování palisád betonových v řadě se zabetonováním výšky palisády přes 500 do 1000 mm</t>
  </si>
  <si>
    <t>-889024220</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</si>
  <si>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</si>
  <si>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 xml:space="preserve">"ochrana stromu palisáda délce 10m" 10 </t>
  </si>
  <si>
    <t>45</t>
  </si>
  <si>
    <t>592350R</t>
  </si>
  <si>
    <t>tvárnice okrasná palisáda</t>
  </si>
  <si>
    <t>-1564099985</t>
  </si>
  <si>
    <t>"palisáda" 10*1*10</t>
  </si>
  <si>
    <t>46</t>
  </si>
  <si>
    <t>3399311R</t>
  </si>
  <si>
    <t>Bet.stříšky na opěrnou zeď - dodávka + montáž</t>
  </si>
  <si>
    <t>534082769</t>
  </si>
  <si>
    <t>47</t>
  </si>
  <si>
    <t>3489421R</t>
  </si>
  <si>
    <t>Zábradlí ocelové trubkové v=1m červenobílé - dodávka + montáž</t>
  </si>
  <si>
    <t>671564419</t>
  </si>
  <si>
    <t>"dodávka a montáž bezpečnostního zábradlí výšky 1m dle PD"</t>
  </si>
  <si>
    <t>"nátěr 2x (podkladní + svrchní nátěr)"</t>
  </si>
  <si>
    <t>100</t>
  </si>
  <si>
    <t>3999212R</t>
  </si>
  <si>
    <t>Opěrná zeď z bet. pohladových tvárnic</t>
  </si>
  <si>
    <t>-1744748845</t>
  </si>
  <si>
    <t>"opěrná zeď" 70</t>
  </si>
  <si>
    <t>592351R</t>
  </si>
  <si>
    <t>betonové pohledové tvárnice</t>
  </si>
  <si>
    <t>-1807052362</t>
  </si>
  <si>
    <t>"betonové pohledové tvárnice 0,3*0,2*0,4"  875</t>
  </si>
  <si>
    <t>Komunikace pozemní</t>
  </si>
  <si>
    <t>50</t>
  </si>
  <si>
    <t>564851111</t>
  </si>
  <si>
    <t>Podklad ze štěrkodrti ŠD s rozprostřením a zhutněním, po zhutnění tl. 150 mm</t>
  </si>
  <si>
    <t>194779183</t>
  </si>
  <si>
    <t>"konstrukce chodníku" 352+24</t>
  </si>
  <si>
    <t>51</t>
  </si>
  <si>
    <t>564851114</t>
  </si>
  <si>
    <t>Podklad ze štěrkodrti ŠD s rozprostřením a zhutněním, po zhutnění tl. 180 mm</t>
  </si>
  <si>
    <t>-304382724</t>
  </si>
  <si>
    <t>"konstrukce asfaltové vozovky" 405</t>
  </si>
  <si>
    <t>52</t>
  </si>
  <si>
    <t>565135111</t>
  </si>
  <si>
    <t>Asfaltový beton vrstva podkladní ACP 16 (obalované kamenivo střednězrnné - OKS) s rozprostřením a zhutněním v pruhu šířky do 3 m, po zhutnění tl. 50 mm</t>
  </si>
  <si>
    <t>2094454477</t>
  </si>
  <si>
    <t xml:space="preserve">Poznámka k souboru cen:
1. ČSN EN 13108-1 připouští pro ACP 16 pouze tl. 50 až 80 mm. </t>
  </si>
  <si>
    <t>53</t>
  </si>
  <si>
    <t>567121114</t>
  </si>
  <si>
    <t>Podklad ze směsi stmelené cementem SC bez dilatačních spár, s rozprostřením a zhutněním SC C 3/4 (SC I), po zhutnění tl. 150 mm</t>
  </si>
  <si>
    <t>2061342129</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</si>
  <si>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</si>
  <si>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"konsrukce asfaltové vozovky" 405</t>
  </si>
  <si>
    <t>54</t>
  </si>
  <si>
    <t>573111112</t>
  </si>
  <si>
    <t>Postřik infiltrační PI z asfaltu silničního s posypem kamenivem, v množství 1,00 kg/m2</t>
  </si>
  <si>
    <t>-769472139</t>
  </si>
  <si>
    <t>55</t>
  </si>
  <si>
    <t>573231106</t>
  </si>
  <si>
    <t>Postřik spojovací PS bez posypu kamenivem ze silniční emulze, v množství 0,30 kg/m2</t>
  </si>
  <si>
    <t>-1146823821</t>
  </si>
  <si>
    <t>"konstrukce asfaltové vozovky" 405*2</t>
  </si>
  <si>
    <t>56</t>
  </si>
  <si>
    <t>576133211</t>
  </si>
  <si>
    <t>Asfaltový koberec mastixový SMA 11 (AKMS) s rozprostřením a se zhutněním v pruhu šířky do 3 m, po zhutnění tl. 40 mm</t>
  </si>
  <si>
    <t>1351460103</t>
  </si>
  <si>
    <t>57</t>
  </si>
  <si>
    <t>577155132</t>
  </si>
  <si>
    <t>Asfaltový beton vrstva ložní ACL 16 (ABH) s rozprostřením a zhutněním z modifikovaného asfaltu v pruhu šířky do 3 m, po zhutnění tl. 60 mm</t>
  </si>
  <si>
    <t>-1558900689</t>
  </si>
  <si>
    <t xml:space="preserve">Poznámka k souboru cen:
1. ČSN EN 13108-1 připouští pro ACL 16 pouze tl. 50 až 70 mm. </t>
  </si>
  <si>
    <t>58</t>
  </si>
  <si>
    <t>5911411R</t>
  </si>
  <si>
    <t>Kladení dlažby z kostek velkých s provedením bet. lože do tl. 50 mm, s vyplněním spár, s dvojím beraněním a se smetením přebytečného materiálu na krajnici velkých z kamene, do lože z cementové malty</t>
  </si>
  <si>
    <t>568004662</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</si>
  <si>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</si>
  <si>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59</t>
  </si>
  <si>
    <t>58380160</t>
  </si>
  <si>
    <t>kostka dlažební žula velká -pouze doprava ze skladu TSK</t>
  </si>
  <si>
    <t>535386398</t>
  </si>
  <si>
    <t>36/2,5</t>
  </si>
  <si>
    <t>60</t>
  </si>
  <si>
    <t>596211133</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</si>
  <si>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300 m2</t>
  </si>
  <si>
    <t>-2036567189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</si>
  <si>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</si>
  <si>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"konstrukce chodníku" 352</t>
  </si>
  <si>
    <t>61</t>
  </si>
  <si>
    <t>59245018</t>
  </si>
  <si>
    <t>dlažba skladebná betonová 20x10x6 cm přírodní - včetně dopravy</t>
  </si>
  <si>
    <t>-1933065187</t>
  </si>
  <si>
    <t>"konstrukce chodníku" 352*1,02</t>
  </si>
  <si>
    <t>62</t>
  </si>
  <si>
    <t>596211134</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</si>
  <si>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Příplatek k cenám za dlažbu z prvků dvou barev</t>
  </si>
  <si>
    <t>-1137986892</t>
  </si>
  <si>
    <t>"konstrukce chodník" 352+24</t>
  </si>
  <si>
    <t>63</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</si>
  <si>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</si>
  <si>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</si>
  <si>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-1420891366</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</si>
  <si>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</si>
  <si>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"dlažba slepecká" 24</t>
  </si>
  <si>
    <t>64</t>
  </si>
  <si>
    <t>592450-R</t>
  </si>
  <si>
    <t>dlažba skladebná betonová slepecká 20x10x6 cm červená - včetně dopravy</t>
  </si>
  <si>
    <t>1704375911</t>
  </si>
  <si>
    <t>"dlažba slepecká" 24*1,02</t>
  </si>
  <si>
    <t>Trubní vedení</t>
  </si>
  <si>
    <t>65</t>
  </si>
  <si>
    <t>3564521R</t>
  </si>
  <si>
    <t>Zřízení kompletu nové zdvojené uliční vpusti vč. přípojky, výkopu, pažení, montáže, zásypu, dodání kompletu UV, dodání ostatního materiálu, odvozu, přesunu hmot,a skládkovného - specifikace UV dle příloh PD, hl. napojení na řad cca 5m</t>
  </si>
  <si>
    <t>ks</t>
  </si>
  <si>
    <t>1923398508</t>
  </si>
  <si>
    <t>66</t>
  </si>
  <si>
    <t>3583151R</t>
  </si>
  <si>
    <t>Bourání betonových vpustí včetně vyjmutí z výkopu</t>
  </si>
  <si>
    <t>-1869745921</t>
  </si>
  <si>
    <t>"bourání betonových vpustí včetně vyjmutí z výkopu"</t>
  </si>
  <si>
    <t>67</t>
  </si>
  <si>
    <t>35990121R</t>
  </si>
  <si>
    <t>Kamerový monitoring opravených a nových přípojek DN 200 s pořízením záznamu na CD</t>
  </si>
  <si>
    <t>920585459</t>
  </si>
  <si>
    <t>"kamerový monitoring" 2</t>
  </si>
  <si>
    <t>68</t>
  </si>
  <si>
    <t>8992312R</t>
  </si>
  <si>
    <t>Rektifikace šoupat</t>
  </si>
  <si>
    <t>1286423690</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</si>
  <si>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</si>
  <si>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69</t>
  </si>
  <si>
    <t>99812251R</t>
  </si>
  <si>
    <t>Lapač splavenin - dodávka + montáž</t>
  </si>
  <si>
    <t>-70815111</t>
  </si>
  <si>
    <t>"lapač splavenin - viz.vzorový příčný řez - odhad"</t>
  </si>
  <si>
    <t>Ostatní konstrukce a práce, bourání</t>
  </si>
  <si>
    <t>70</t>
  </si>
  <si>
    <t>914111111</t>
  </si>
  <si>
    <t>Montáž svislé dopravní značky základní velikosti do 1 m2 objímkami na sloupky nebo konzoly</t>
  </si>
  <si>
    <t>2114219191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</si>
  <si>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</si>
  <si>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"nové SDZ" 8</t>
  </si>
  <si>
    <t>71</t>
  </si>
  <si>
    <t>4044406R</t>
  </si>
  <si>
    <t xml:space="preserve">značka dopravní svislá FeZn </t>
  </si>
  <si>
    <t>-1879598259</t>
  </si>
  <si>
    <t>72</t>
  </si>
  <si>
    <t>91431100R</t>
  </si>
  <si>
    <t>Osazení označníku zastávky zabetonovaného do bet. patek</t>
  </si>
  <si>
    <t>2094843462</t>
  </si>
  <si>
    <t>73</t>
  </si>
  <si>
    <t>914511112</t>
  </si>
  <si>
    <t>Montáž sloupku dopravních značek délky do 3,5 m do hliníkové patky</t>
  </si>
  <si>
    <t>2054119761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</si>
  <si>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</si>
  <si>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"nové SDZ" 6</t>
  </si>
  <si>
    <t>74</t>
  </si>
  <si>
    <t>40445225</t>
  </si>
  <si>
    <t>sloupek Zn pro dopravní značku  v 350mm</t>
  </si>
  <si>
    <t>1905813041</t>
  </si>
  <si>
    <t>75</t>
  </si>
  <si>
    <t>915111115</t>
  </si>
  <si>
    <t>Vodorovné dopravní značení stříkané barvou dělící čára šířky 125 mm souvislá žlutá základní</t>
  </si>
  <si>
    <t>-1326648034</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</si>
  <si>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</si>
  <si>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"V12a" 49</t>
  </si>
  <si>
    <t>76</t>
  </si>
  <si>
    <t>915111116</t>
  </si>
  <si>
    <t>Vodorovné dopravní značení stříkané barvou dělící čára šířky 125 mm souvislá žlutá retroreflexní</t>
  </si>
  <si>
    <t>1099212279</t>
  </si>
  <si>
    <t>77</t>
  </si>
  <si>
    <t>915111121</t>
  </si>
  <si>
    <t>Vodorovné dopravní značení stříkané barvou dělící čára šířky 125 mm přerušovaná bílá základní</t>
  </si>
  <si>
    <t>1883735229</t>
  </si>
  <si>
    <t>"V2a" 100</t>
  </si>
  <si>
    <t>78</t>
  </si>
  <si>
    <t>915111122</t>
  </si>
  <si>
    <t>Vodorovné dopravní značení stříkané barvou dělící čára šířky 125 mm přerušovaná bílá retroreflexní</t>
  </si>
  <si>
    <t>349722030</t>
  </si>
  <si>
    <t>79</t>
  </si>
  <si>
    <t>915121111</t>
  </si>
  <si>
    <t>Vodorovné dopravní značení stříkané barvou vodící čára bílá šířky 250 mm souvislá základní</t>
  </si>
  <si>
    <t>-1429856711</t>
  </si>
  <si>
    <t>"V4" 120*2</t>
  </si>
  <si>
    <t>80</t>
  </si>
  <si>
    <t>915121112</t>
  </si>
  <si>
    <t>Vodorovné dopravní značení stříkané barvou vodící čára bílá šířky 250 mm souvislá retroreflexní</t>
  </si>
  <si>
    <t>537105042</t>
  </si>
  <si>
    <t>81</t>
  </si>
  <si>
    <t>915211111</t>
  </si>
  <si>
    <t>Vodorovné dopravní značení stříkaným plastem dělící čára šířky 125 mm souvislá bílá základní</t>
  </si>
  <si>
    <t>-997076513</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</si>
  <si>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</si>
  <si>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"V11a" 65</t>
  </si>
  <si>
    <t>82</t>
  </si>
  <si>
    <t>915211112</t>
  </si>
  <si>
    <t>Vodorovné dopravní značení stříkaným plastem dělící čára šířky 125 mm souvislá bílá retroreflexní</t>
  </si>
  <si>
    <t>1159819181</t>
  </si>
  <si>
    <t>83</t>
  </si>
  <si>
    <t>915231111</t>
  </si>
  <si>
    <t>Vodorovné dopravní značení stříkaným plastem přechody pro chodce, šipky, symboly nápisy bílé základní</t>
  </si>
  <si>
    <t>-1814738897</t>
  </si>
  <si>
    <t>"V7a" 14</t>
  </si>
  <si>
    <t>84</t>
  </si>
  <si>
    <t>915231112</t>
  </si>
  <si>
    <t>Vodorovné dopravní značení stříkaným plastem přechody pro chodce, šipky, symboly nápisy bílé retroreflexní</t>
  </si>
  <si>
    <t>1904793525</t>
  </si>
  <si>
    <t>916231113</t>
  </si>
  <si>
    <t>Osazení chodníkového obrubníku betonového se zřízením lože, s vyplněním a zatřením spár cementovou maltou ležatého s boční opěrou z betonu prostého, do lože z betonu prostého</t>
  </si>
  <si>
    <t>-1229731716</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</si>
  <si>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</si>
  <si>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"osazení obruby ABO 4-8" 193</t>
  </si>
  <si>
    <t>86</t>
  </si>
  <si>
    <t>59217012</t>
  </si>
  <si>
    <t>obrubník betonový zahradní 50x8x25 cm</t>
  </si>
  <si>
    <t>1326025605</t>
  </si>
  <si>
    <t>"obruby ABO 4-8" 193*1,02</t>
  </si>
  <si>
    <t>87</t>
  </si>
  <si>
    <t>916241113</t>
  </si>
  <si>
    <t>Osazení obrubníku kamenného se zřízením lože, s vyplněním a zatřením spár cementovou maltou ležatého s boční opěrou z betonu prostého, do lože z betonu prostého</t>
  </si>
  <si>
    <t>1342753647</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</si>
  <si>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</si>
  <si>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"nové práce - konstrukce vozovky"</t>
  </si>
  <si>
    <t>201</t>
  </si>
  <si>
    <t>88</t>
  </si>
  <si>
    <t>583800R</t>
  </si>
  <si>
    <t>obrubník kamenný přímý, žula, OP4</t>
  </si>
  <si>
    <t>-55690640</t>
  </si>
  <si>
    <t>163,28*1,02</t>
  </si>
  <si>
    <t>89</t>
  </si>
  <si>
    <t>5838043R</t>
  </si>
  <si>
    <t>obrubník kamenný obloukový, žula, OP4</t>
  </si>
  <si>
    <t>-1558663327</t>
  </si>
  <si>
    <t>"obrubník obloukový OP4"</t>
  </si>
  <si>
    <t>R3 - 4,67, R4 - 6,35, R8 - 14,66, R20 - 3,84, 1,76, 3,70, 2,74</t>
  </si>
  <si>
    <t>37,72*1,02</t>
  </si>
  <si>
    <t>90</t>
  </si>
  <si>
    <t>916991121</t>
  </si>
  <si>
    <t>Lože pod obrubníky, krajníky nebo obruby z dlažebních kostek z betonu prostého tř. C 16/20</t>
  </si>
  <si>
    <t>549930136</t>
  </si>
  <si>
    <t>"osazení obruby ABO 4-8" 193*0,04</t>
  </si>
  <si>
    <t>"obruby OP4" 201*0,07</t>
  </si>
  <si>
    <t>91</t>
  </si>
  <si>
    <t>91699874R</t>
  </si>
  <si>
    <t>Kontrastní pás u zastávek - barva červená (kompletní provedení)</t>
  </si>
  <si>
    <t>2075542653</t>
  </si>
  <si>
    <t>"kontrastní pás u zastávek" 7*2</t>
  </si>
  <si>
    <t>92</t>
  </si>
  <si>
    <t>919112223</t>
  </si>
  <si>
    <t>Řezání dilatačních spár v živičném krytu vytvoření komůrky pro těsnící zálivku šířky 15 mm, hloubky 30 mm</t>
  </si>
  <si>
    <t>1796305682</t>
  </si>
  <si>
    <t xml:space="preserve">Poznámka k souboru cen:
1. V cenách jsou započteny i náklady na vyčištění spár po řezání. </t>
  </si>
  <si>
    <t>"spára asfalt" 657</t>
  </si>
  <si>
    <t>93</t>
  </si>
  <si>
    <t>919122122</t>
  </si>
  <si>
    <t>Utěsnění dilatačních spár zálivkou za tepla v cementobetonovém nebo živičném krytu včetně adhezního nátěru s těsnicím profilem pod zálivkou, pro komůrky šířky 15 mm, hloubky 30 mm</t>
  </si>
  <si>
    <t>1580029804</t>
  </si>
  <si>
    <t xml:space="preserve">Poznámka k souboru cen:
1. V cenách jsou započteny i náklady na vyčištění spár před těsněním a zalitím a náklady na impregnaci, těsnění a zalití spár včetně dodání hmot. </t>
  </si>
  <si>
    <t>94</t>
  </si>
  <si>
    <t>919721103</t>
  </si>
  <si>
    <t>Geomříž pro stabilizaci podkladu tkaná z polyesteru, podélná pevnost v tahu přes 80 do 150 kN/m</t>
  </si>
  <si>
    <t>-1974975830</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</si>
  <si>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</si>
  <si>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"sanace aktivní zóny komunikace" 1243</t>
  </si>
  <si>
    <t>95</t>
  </si>
  <si>
    <t>919726202</t>
  </si>
  <si>
    <t>Geotextilie tkaná pro vyztužení, separaci nebo filtraci z polypropylenu, podélná pevnost v tahu přes 15 do 50 kN/m</t>
  </si>
  <si>
    <t>1323317274</t>
  </si>
  <si>
    <t xml:space="preserve">Poznámka k souboru cen:
1. V cenách jsou započteny i náklady na položení a dodání geotextilie včetně přesahů. </t>
  </si>
  <si>
    <t>96</t>
  </si>
  <si>
    <t>919735112</t>
  </si>
  <si>
    <t>Řezání stávajícího živičného krytu nebo podkladu hloubky přes 50 do 100 mm</t>
  </si>
  <si>
    <t>-749757979</t>
  </si>
  <si>
    <t xml:space="preserve">Poznámka k souboru cen:
1. V cenách jsou započteny i náklady na spotřebu vody. </t>
  </si>
  <si>
    <t>"zaříznutí asfaltu" 239</t>
  </si>
  <si>
    <t>97</t>
  </si>
  <si>
    <t>935111111</t>
  </si>
  <si>
    <t>Osazení betonového příkopového žlabu s vyplněním a zatřením spár cementovou maltou s ložem tl. 100 mm z kameniva těženého nebo štěrkopísku z betonových příkopových tvárnic šířky do 500 mm</t>
  </si>
  <si>
    <t>-1882996639</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</si>
  <si>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</si>
  <si>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"betonový odvodňovací žlab" 12</t>
  </si>
  <si>
    <t>98</t>
  </si>
  <si>
    <t>5922703R</t>
  </si>
  <si>
    <t>žlab betonový odvodňovací</t>
  </si>
  <si>
    <t>-1543617599</t>
  </si>
  <si>
    <t>12*1,02</t>
  </si>
  <si>
    <t>99</t>
  </si>
  <si>
    <t>93617330R</t>
  </si>
  <si>
    <t>Zastávkový označník MHD vč. bet. základu - montáž</t>
  </si>
  <si>
    <t>-2128435797</t>
  </si>
  <si>
    <t>93617430R</t>
  </si>
  <si>
    <t>Montáž ocelového zastávkového přístřešku vč. bet. základu</t>
  </si>
  <si>
    <t>419473456</t>
  </si>
  <si>
    <t>101</t>
  </si>
  <si>
    <t>54930100R</t>
  </si>
  <si>
    <t>Zastávkový přístřešk - ocelová nosná konstrukce, střecha z polykarbonátu - dvě lavičky, povrchová úprava dle výběru projektanta</t>
  </si>
  <si>
    <t>27066971</t>
  </si>
  <si>
    <t>102</t>
  </si>
  <si>
    <t>938909331</t>
  </si>
  <si>
    <t>Čištění vozovek metením bláta, prachu nebo hlinitého nánosu s odklizením na hromady na vzdálenost do 20 m nebo naložením na dopravní prostředek ručně povrchu podkladu nebo krytu betonového nebo živičného</t>
  </si>
  <si>
    <t>-903668227</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</si>
  <si>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</si>
  <si>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103</t>
  </si>
  <si>
    <t>966006132</t>
  </si>
  <si>
    <t>Odstranění dopravních nebo orientačních značek se sloupkem s uložením hmot na vzdálenost do 20 m nebo s naložením na dopravní prostředek, se zásypem jam a jeho zhutněním s betonovou patkou</t>
  </si>
  <si>
    <t>-498515252</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</si>
  <si>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</si>
  <si>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"demontáž svislého dopravního značení" 4</t>
  </si>
  <si>
    <t>104</t>
  </si>
  <si>
    <t>96600625R</t>
  </si>
  <si>
    <t>Odstranění zabetonovaného sloupku DZ</t>
  </si>
  <si>
    <t>360400803</t>
  </si>
  <si>
    <t xml:space="preserve">Poznámka k souboru cen:
1. V ceně nejsou započteny náklady na zásyp jam po sloupku. 2. Přemístění demontované parkovací zábrany na vzdálenost přes 20 m se oceňuje cenami souborů cen 997 22-41 Vodorovné přemístění vybouraných hmot. </t>
  </si>
  <si>
    <t>"položka vč. očištění sloupku, odvozu do sběru a likvidace základu" 3</t>
  </si>
  <si>
    <t>105</t>
  </si>
  <si>
    <t>9772111R</t>
  </si>
  <si>
    <t>Seříznutí ostrého rohu obrubníku</t>
  </si>
  <si>
    <t>551967693</t>
  </si>
  <si>
    <t>"seříznutí ostrého rohu obrubníku" 8</t>
  </si>
  <si>
    <t>106</t>
  </si>
  <si>
    <t>9964561R</t>
  </si>
  <si>
    <t>Zasakovací příkop - štěrkové lože (frakce 32-63) hl. 2m, geotextilie 300 g/m2 - kompletní provedení</t>
  </si>
  <si>
    <t>-1135170236</t>
  </si>
  <si>
    <t>107</t>
  </si>
  <si>
    <t>9965669R</t>
  </si>
  <si>
    <t>Čichačka - dodávka + montáž (kompletní provedení)</t>
  </si>
  <si>
    <t>-1837947396</t>
  </si>
  <si>
    <t>"čichačka viz. PD" 3</t>
  </si>
  <si>
    <t>108</t>
  </si>
  <si>
    <t>9965678R</t>
  </si>
  <si>
    <t>Ochrana stáv. sítě CETIN půlenou chráničkou - dodávka + montáž (kompletní provedení)</t>
  </si>
  <si>
    <t>1283241843</t>
  </si>
  <si>
    <t>"ochrana kabelu CETIN" 9</t>
  </si>
  <si>
    <t>109</t>
  </si>
  <si>
    <t>9965688R</t>
  </si>
  <si>
    <t>Prodloužení chráničky plynovodu DN 700 - kompletní provedení</t>
  </si>
  <si>
    <t>1109418824</t>
  </si>
  <si>
    <t>"prodloužení chráničky DN 700 viz. PD" 5,87+2</t>
  </si>
  <si>
    <t>110</t>
  </si>
  <si>
    <t>9965698R</t>
  </si>
  <si>
    <t>Prodloužení chráničky plynovodu DN 500 - kompletní provedení</t>
  </si>
  <si>
    <t>1778072435</t>
  </si>
  <si>
    <t>"prodloužení chráničky DN 500 viz. PD" 5,3</t>
  </si>
  <si>
    <t>997</t>
  </si>
  <si>
    <t>Přesun sutě</t>
  </si>
  <si>
    <t>111</t>
  </si>
  <si>
    <t>997221551</t>
  </si>
  <si>
    <t>Vodorovná doprava suti bez naložení, ale se složením a s hrubým urovnáním ze sypkých materiálů, na vzdálenost do 1 km</t>
  </si>
  <si>
    <t>-2081837952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</si>
  <si>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</si>
  <si>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 68,44+52,49</t>
  </si>
  <si>
    <t>"čištění vozovek" 150</t>
  </si>
  <si>
    <t>112</t>
  </si>
  <si>
    <t>997221559</t>
  </si>
  <si>
    <t>Vodorovná doprava suti bez naložení, ale se složením a s hrubým urovnáním Příplatek k ceně za každý další i započatý 1 km přes 1 km</t>
  </si>
  <si>
    <t>-1432470138</t>
  </si>
  <si>
    <t>270,930*24</t>
  </si>
  <si>
    <t>113</t>
  </si>
  <si>
    <t>997221561</t>
  </si>
  <si>
    <t>Vodorovná doprava suti bez naložení, ale se složením a s hrubým urovnáním z kusových materiálů, na vzdálenost do 1 km</t>
  </si>
  <si>
    <t>622640363</t>
  </si>
  <si>
    <t>"kamenná dlažba" 2,295</t>
  </si>
  <si>
    <t>"obrubníky žulové" 7,83+34,44</t>
  </si>
  <si>
    <t>"obrubníky betonové" 3,68+0,76</t>
  </si>
  <si>
    <t>"zámková dlažba" 12,48</t>
  </si>
  <si>
    <t>"zabetonované sloupky" 0,328</t>
  </si>
  <si>
    <t>114</t>
  </si>
  <si>
    <t>997221569</t>
  </si>
  <si>
    <t>653411134</t>
  </si>
  <si>
    <t>61,813*24</t>
  </si>
  <si>
    <t>115</t>
  </si>
  <si>
    <t>997221571</t>
  </si>
  <si>
    <t>Vodorovná doprava vybouraných hmot bez naložení, ale se složením a s hrubým urovnáním na vzdálenost do 1 km</t>
  </si>
  <si>
    <t>-374307597</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</si>
  <si>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</si>
  <si>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"podklad. beton" 61,1+58,825</t>
  </si>
  <si>
    <t>"asfalt" 84,6+81,45</t>
  </si>
  <si>
    <t>116</t>
  </si>
  <si>
    <t>997221579</t>
  </si>
  <si>
    <t>Vodorovná doprava vybouraných hmot bez naložení, ale se složením a s hrubým urovnáním na vzdálenost Příplatek k ceně za každý další i započatý 1 km přes 1 km</t>
  </si>
  <si>
    <t>-624696665</t>
  </si>
  <si>
    <t>285,975*24</t>
  </si>
  <si>
    <t>117</t>
  </si>
  <si>
    <t>997221815</t>
  </si>
  <si>
    <t>Poplatek za uložení stavebního odpadu na skládce (skládkovné) z prostého betonu zatříděného do Katalogu odpadů pod kódem 170 101</t>
  </si>
  <si>
    <t>212288276</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</si>
  <si>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</si>
  <si>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"obrubníky bet." 3,68+0,76</t>
  </si>
  <si>
    <t>118</t>
  </si>
  <si>
    <t>997221855</t>
  </si>
  <si>
    <t>-1581947082</t>
  </si>
  <si>
    <t>119</t>
  </si>
  <si>
    <t>9972218R</t>
  </si>
  <si>
    <t>Poplatek za uložení stavebního odpadu na skládce (skládkovné) asfaltového bez obsahu dehtu zatříděného do Katalogu odpadů pod kódem 170 302</t>
  </si>
  <si>
    <t>1137519642</t>
  </si>
  <si>
    <t>998</t>
  </si>
  <si>
    <t>Přesun hmot</t>
  </si>
  <si>
    <t>125</t>
  </si>
  <si>
    <t>998152111</t>
  </si>
  <si>
    <t>Přesun hmot pro zdi a valy samostatné montované z dílců železobetonových nebo z předpjatého betonu vodorovná dopravní vzdálenost do 50 m, pro zdi výšky do 12 m</t>
  </si>
  <si>
    <t>1647845143</t>
  </si>
  <si>
    <t>120</t>
  </si>
  <si>
    <t>998225111</t>
  </si>
  <si>
    <t>Přesun hmot pro komunikace s krytem z kameniva, monolitickým betonovým nebo živičným dopravní vzdálenost do 200 m jakékoliv délky objektu</t>
  </si>
  <si>
    <t>1069774728</t>
  </si>
  <si>
    <t xml:space="preserve">Poznámka k souboru cen:
1. Ceny lze použít i pro plochy letišť s krytem monolitickým betonovým nebo živičným. </t>
  </si>
  <si>
    <t>PSV</t>
  </si>
  <si>
    <t>Práce a dodávky PSV</t>
  </si>
  <si>
    <t>711</t>
  </si>
  <si>
    <t>Izolace proti vodě, vlhkosti a plynům</t>
  </si>
  <si>
    <t>121</t>
  </si>
  <si>
    <t>711472053</t>
  </si>
  <si>
    <t>Provedení izolace proti povrchové a podpovrchové tlakové vodě termoplasty na ploše svislé S folií z nízkolehčeného PE položenou volně</t>
  </si>
  <si>
    <t>-2126426517</t>
  </si>
  <si>
    <t xml:space="preserve">Poznámka k souboru cen:
1. Izolace plochy jednotlivě do 10 m2 lze oceňovat cenami příslušných izolací a cenou 711 49-9097 Příplatek za plochy do 10 m2. 2. Cenami lze oceňovat i montáž proti zemní vlhkosti. </t>
  </si>
  <si>
    <t>"ostatní práce" 85*1,7</t>
  </si>
  <si>
    <t>122</t>
  </si>
  <si>
    <t>28322005</t>
  </si>
  <si>
    <t>fólie zemní hydroizolační mPVC tl 2mm</t>
  </si>
  <si>
    <t>181005391</t>
  </si>
  <si>
    <t>"ostatní práce"</t>
  </si>
  <si>
    <t>85*1,7</t>
  </si>
  <si>
    <t>144*1,15</t>
  </si>
  <si>
    <t>123</t>
  </si>
  <si>
    <t>998711201</t>
  </si>
  <si>
    <t>Přesun hmot pro izolace proti vodě, vlhkosti a plynům stanovený procentní sazbou (%) z ceny vodorovná dopravní vzdálenost do 50 m v objektech výšky do 6 m</t>
  </si>
  <si>
    <t>%</t>
  </si>
  <si>
    <t>601934736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</si>
  <si>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</si>
  <si>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200 - Veřejné osvětlení</t>
  </si>
  <si>
    <t>2 - Zemní práce</t>
  </si>
  <si>
    <t>3 - Montáž</t>
  </si>
  <si>
    <t>4 - Materiál</t>
  </si>
  <si>
    <t>HSV - Úkony orientační</t>
  </si>
  <si>
    <t>Pol66</t>
  </si>
  <si>
    <t>Vytyčení kabelové trasy</t>
  </si>
  <si>
    <t>km</t>
  </si>
  <si>
    <t>-529781495</t>
  </si>
  <si>
    <t>Pol86</t>
  </si>
  <si>
    <t>Výkop pro základy stožárů, zem. tř. 3</t>
  </si>
  <si>
    <t>-1520328552</t>
  </si>
  <si>
    <t>Pol88</t>
  </si>
  <si>
    <t>Výkop kabelové rýhy hloubka 120cm, šíře 50cm</t>
  </si>
  <si>
    <t>354517979</t>
  </si>
  <si>
    <t>Pol89</t>
  </si>
  <si>
    <t>Uložení PVC pouzdra pro stožáry typu JB, P, KL</t>
  </si>
  <si>
    <t>872808235</t>
  </si>
  <si>
    <t>Pol90</t>
  </si>
  <si>
    <t>Uložení plechu či keramické desky (dlaždice) pod stožáry</t>
  </si>
  <si>
    <t>676030398</t>
  </si>
  <si>
    <t>Pol70</t>
  </si>
  <si>
    <t>Pokládka výstražné bezpečnostní PE fólie 330mmx0,4mm</t>
  </si>
  <si>
    <t>1956149743</t>
  </si>
  <si>
    <t>Pol91</t>
  </si>
  <si>
    <t>Pokládka chráničky HDPE/LDPE do A110mm</t>
  </si>
  <si>
    <t>956913772</t>
  </si>
  <si>
    <t>Pol71</t>
  </si>
  <si>
    <t>Zásyp kabelové rýhy hloubka 90cm, šíře 50cm</t>
  </si>
  <si>
    <t>1410504960</t>
  </si>
  <si>
    <t>0,9*0,5*71</t>
  </si>
  <si>
    <t>Pol82</t>
  </si>
  <si>
    <t>Zásyp kabelové rýhy</t>
  </si>
  <si>
    <t>-1787561234</t>
  </si>
  <si>
    <t>Pol72</t>
  </si>
  <si>
    <t>Kabelové pískové lože</t>
  </si>
  <si>
    <t>367812260</t>
  </si>
  <si>
    <t>Pol73</t>
  </si>
  <si>
    <t>Zhutnění zeminy zahrnutých výkopů, hutnění po 20 cm</t>
  </si>
  <si>
    <t>-350123009</t>
  </si>
  <si>
    <t>Pol74</t>
  </si>
  <si>
    <t>Naložení přebytečného výkopku</t>
  </si>
  <si>
    <t>1145355126</t>
  </si>
  <si>
    <t>Pol75</t>
  </si>
  <si>
    <t>Odvoz zeminy a sutě lokalita (do 3km)</t>
  </si>
  <si>
    <t>2012619804</t>
  </si>
  <si>
    <t>Pol76</t>
  </si>
  <si>
    <t>Skládkovné - zemina</t>
  </si>
  <si>
    <t>-709552155</t>
  </si>
  <si>
    <t>Pol77</t>
  </si>
  <si>
    <t>Zkouška hutnění zeminy</t>
  </si>
  <si>
    <t>1759523619</t>
  </si>
  <si>
    <t>Pol93</t>
  </si>
  <si>
    <t>Zhotovení beton. základu stožárů typu OSV do 12,0m</t>
  </si>
  <si>
    <t>-1613427185</t>
  </si>
  <si>
    <t>Pol95</t>
  </si>
  <si>
    <t>Ostatní zemní práce</t>
  </si>
  <si>
    <t>kpl</t>
  </si>
  <si>
    <t>-839882169</t>
  </si>
  <si>
    <t>Pol10</t>
  </si>
  <si>
    <t>Veřejné osvětlení - provedení protlaku pod komunikací</t>
  </si>
  <si>
    <t>-1363661257</t>
  </si>
  <si>
    <t>"protkal pod komunikací vč. korugované chráničky DN 110mm a beton C12/15, kompletní provedení dodávka + montáž" 10</t>
  </si>
  <si>
    <t>Montáž</t>
  </si>
  <si>
    <t>Pol100</t>
  </si>
  <si>
    <t>Montáž pojistky skleněné, In = 6A a 10A na DIN lištu</t>
  </si>
  <si>
    <t>28502503</t>
  </si>
  <si>
    <t>Pol101</t>
  </si>
  <si>
    <t>Montáž kabelu CYKY-J 3x1,5mm2, propojení ve stožárech</t>
  </si>
  <si>
    <t>-1028240706</t>
  </si>
  <si>
    <t>Pol102</t>
  </si>
  <si>
    <t>Pokládka kabelu do průřezu 4x25mm2 uložený, napájecí kabel pro stožáry</t>
  </si>
  <si>
    <t>1636877540</t>
  </si>
  <si>
    <t>Pol103</t>
  </si>
  <si>
    <t>Zatažení/uložení kabelu do průřezu 4x6mm2 do chráničky - napojení označníků</t>
  </si>
  <si>
    <t>356317774</t>
  </si>
  <si>
    <t>Pol104</t>
  </si>
  <si>
    <t>Zhotovení koncovky pro kabely do průřezu 4x35mm2, zapojení</t>
  </si>
  <si>
    <t>-2015517700</t>
  </si>
  <si>
    <t>Pol105</t>
  </si>
  <si>
    <t>Uložení zemnícího drátu do kabelové rýhy, vč. zapojení</t>
  </si>
  <si>
    <t>1805751898</t>
  </si>
  <si>
    <t>Pol106</t>
  </si>
  <si>
    <t>Montáž označovacího štítku stožáru VO</t>
  </si>
  <si>
    <t>-1701473307</t>
  </si>
  <si>
    <t>Pol107</t>
  </si>
  <si>
    <t>Montáž svorek hromosvodových typu SR01, SR02, SR03</t>
  </si>
  <si>
    <t>620778540</t>
  </si>
  <si>
    <t>Pol17</t>
  </si>
  <si>
    <t>Montáž označovacího štítku kabelu</t>
  </si>
  <si>
    <t>-334939736</t>
  </si>
  <si>
    <t>Pol96</t>
  </si>
  <si>
    <t>Montáž stožáru do OSV12, OSVP6,5 vč. nátěrových úprav</t>
  </si>
  <si>
    <t>-506604741</t>
  </si>
  <si>
    <t>Pol97</t>
  </si>
  <si>
    <t>Montáž výložníku na stožár 8m až 14m</t>
  </si>
  <si>
    <t>1558917411</t>
  </si>
  <si>
    <t>Pol98</t>
  </si>
  <si>
    <t>Montáž výboj. svítidla vč. zdroje na výložník stožáru vč. zapojení</t>
  </si>
  <si>
    <t>1939529271</t>
  </si>
  <si>
    <t>Pol99</t>
  </si>
  <si>
    <t>Montáž elektrovýzbroje - stožárová svorkovnice 1,5 -35, jedno- a více-svorková</t>
  </si>
  <si>
    <t>1996652213</t>
  </si>
  <si>
    <t>Materiál</t>
  </si>
  <si>
    <t>Pol108</t>
  </si>
  <si>
    <t>Stožár ocelový typu OSV, výška 10,0m</t>
  </si>
  <si>
    <t>1968110814</t>
  </si>
  <si>
    <t>Pol110</t>
  </si>
  <si>
    <t>Výložník typu J1-1500/0°</t>
  </si>
  <si>
    <t>-1978635277</t>
  </si>
  <si>
    <t>Pol111</t>
  </si>
  <si>
    <t>Svítidlo výbojkové typu SAFÍR S2, 230V/50Hz, 75W, IP66/IP44, O dříku stožáru 60mm</t>
  </si>
  <si>
    <t>-678373784</t>
  </si>
  <si>
    <t>Pol113</t>
  </si>
  <si>
    <t>Světelný zdroj - sodíková vysokotlaká výbojka čirá150 W</t>
  </si>
  <si>
    <t>-662005011</t>
  </si>
  <si>
    <t>Pol114</t>
  </si>
  <si>
    <t>Pojistková vložka skleněná, In = 6A na DIN lištu</t>
  </si>
  <si>
    <t>1632121557</t>
  </si>
  <si>
    <t>Pol115</t>
  </si>
  <si>
    <t>Elektrovýzbroj - stožárová svorkovnice 1,5 - 35, vícesvorková</t>
  </si>
  <si>
    <t>-7597472</t>
  </si>
  <si>
    <t>Pol116</t>
  </si>
  <si>
    <t>Označovací štítek stožáru VO</t>
  </si>
  <si>
    <t>-1143113445</t>
  </si>
  <si>
    <t>Pol117</t>
  </si>
  <si>
    <t>Označovací štítek kabelu</t>
  </si>
  <si>
    <t>377038211</t>
  </si>
  <si>
    <t>Pol118</t>
  </si>
  <si>
    <t>Ochr. asfalt. lak Renolak ALN pro nátěr spodní části stožáru</t>
  </si>
  <si>
    <t>949701689</t>
  </si>
  <si>
    <t>Pol119</t>
  </si>
  <si>
    <t>PVC pouzdro pro stožár VO</t>
  </si>
  <si>
    <t>1969427135</t>
  </si>
  <si>
    <t>Pol120</t>
  </si>
  <si>
    <t>Keramická deska (dlaždice)</t>
  </si>
  <si>
    <t>-1779508018</t>
  </si>
  <si>
    <t>Pol121</t>
  </si>
  <si>
    <t>Kabel CYKY-J 3x1,5mm2</t>
  </si>
  <si>
    <t>-1196019029</t>
  </si>
  <si>
    <t>Pol122</t>
  </si>
  <si>
    <t>Kabel CYKY-J 4x6mm2</t>
  </si>
  <si>
    <t>-630852174</t>
  </si>
  <si>
    <t>Pol123</t>
  </si>
  <si>
    <t>Drát FeZn f10mm, uložený ve výkopu</t>
  </si>
  <si>
    <t>-318554169</t>
  </si>
  <si>
    <t>Pol124</t>
  </si>
  <si>
    <t>Uzemňovací svorka</t>
  </si>
  <si>
    <t>37440359</t>
  </si>
  <si>
    <t>Pol125</t>
  </si>
  <si>
    <t>Kabelová koncovka do 4x35mm2</t>
  </si>
  <si>
    <t>1616342549</t>
  </si>
  <si>
    <t>Pol126</t>
  </si>
  <si>
    <t>Korugovaná chránička HDPE/LDPE A110mm</t>
  </si>
  <si>
    <t>1711614929</t>
  </si>
  <si>
    <t>Pol128</t>
  </si>
  <si>
    <t>Drobný elektroinstalační materiál</t>
  </si>
  <si>
    <t>-1907980071</t>
  </si>
  <si>
    <t>Pol134</t>
  </si>
  <si>
    <t>Kabel CYKY-J 4X25mm2</t>
  </si>
  <si>
    <t>1040437876</t>
  </si>
  <si>
    <t>Pol80</t>
  </si>
  <si>
    <t>Výstražná bezp. PE fólie 330mmx0,4mm, červená</t>
  </si>
  <si>
    <t>2025175139</t>
  </si>
  <si>
    <t>Úkony orientační</t>
  </si>
  <si>
    <t>Pol135</t>
  </si>
  <si>
    <t>Autorský dozor</t>
  </si>
  <si>
    <t>hod</t>
  </si>
  <si>
    <t>285024504</t>
  </si>
  <si>
    <t>Pol136</t>
  </si>
  <si>
    <t>Výchozí revize elektro</t>
  </si>
  <si>
    <t>kpl.</t>
  </si>
  <si>
    <t>-129897796</t>
  </si>
  <si>
    <t>Pol137</t>
  </si>
  <si>
    <t>Geodetické práce po ukončení montáže</t>
  </si>
  <si>
    <t>-561817294</t>
  </si>
  <si>
    <t>Pol138</t>
  </si>
  <si>
    <t>Dokumentace skutečného provedení stavby</t>
  </si>
  <si>
    <t>-136358517</t>
  </si>
  <si>
    <t>Pol139</t>
  </si>
  <si>
    <t>Práce technika, koordinace, inženýrská činnost</t>
  </si>
  <si>
    <t>-1146490215</t>
  </si>
  <si>
    <t>SO 300 - VRN</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</si>
  <si>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</si>
  <si>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</si>
  <si>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</si>
  <si>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</si>
  <si>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</si>
  <si>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</si>
  <si>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</si>
  <si>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Vedlejší rozpočtové náklady</t>
  </si>
  <si>
    <t>VRN1</t>
  </si>
  <si>
    <t>Průzkumné, geodetické a projektové práce</t>
  </si>
  <si>
    <t>011454000</t>
  </si>
  <si>
    <t xml:space="preserve">Průzkumné, geodetické a projektové práce průzkumné práce měření (monitoring) vibrací během výstavby </t>
  </si>
  <si>
    <t>CS ÚRS 2017 02</t>
  </si>
  <si>
    <t>1024</t>
  </si>
  <si>
    <t>-523094335</t>
  </si>
  <si>
    <t>01200100-R</t>
  </si>
  <si>
    <t>Vytyčení inženýrských sítí</t>
  </si>
  <si>
    <t>400582223</t>
  </si>
  <si>
    <t>012002000</t>
  </si>
  <si>
    <t>Geodetické práce a zaměření skutečného provedení</t>
  </si>
  <si>
    <t>CS ÚRS 2017 01</t>
  </si>
  <si>
    <t>-470914641</t>
  </si>
  <si>
    <t>012303000</t>
  </si>
  <si>
    <t>Pasportizace stávajícího stavu + fotodokumentace</t>
  </si>
  <si>
    <t>-947273910</t>
  </si>
  <si>
    <t>013244000</t>
  </si>
  <si>
    <t>Realizační dokumentace stavby</t>
  </si>
  <si>
    <t>-1645812989</t>
  </si>
  <si>
    <t>013254000</t>
  </si>
  <si>
    <t>Projektové práce dokumentace stavby (výkresová a textová) skutečného provedení stavby</t>
  </si>
  <si>
    <t>1478511668</t>
  </si>
  <si>
    <t>VRN3</t>
  </si>
  <si>
    <t>Zařízení staveniště</t>
  </si>
  <si>
    <t>030001000</t>
  </si>
  <si>
    <t>1204170682</t>
  </si>
  <si>
    <t>VRN4</t>
  </si>
  <si>
    <t>Inženýrská činnost</t>
  </si>
  <si>
    <t>040001000</t>
  </si>
  <si>
    <t>Inženýrská činnost - zajištění DIO a DIR - REALIZACE</t>
  </si>
  <si>
    <t>2073767648</t>
  </si>
  <si>
    <t>045002000</t>
  </si>
  <si>
    <t>Kompletační a koordinační činnost</t>
  </si>
  <si>
    <t>-683387468</t>
  </si>
  <si>
    <t>VRN6</t>
  </si>
  <si>
    <t>Územní vlivy</t>
  </si>
  <si>
    <t>060001000</t>
  </si>
  <si>
    <t>Základní rozdělení průvodních činností a nákladů územní vlivy</t>
  </si>
  <si>
    <t>-867100260</t>
  </si>
  <si>
    <t>VRN7</t>
  </si>
  <si>
    <t>Provozní vlivy</t>
  </si>
  <si>
    <t>070001000</t>
  </si>
  <si>
    <t>Základní rozdělení průvodních činností a nákladů provozní vlivy</t>
  </si>
  <si>
    <t>1742932160</t>
  </si>
  <si>
    <t>VRN9</t>
  </si>
  <si>
    <t>Ostatní náklady</t>
  </si>
  <si>
    <t>090001000</t>
  </si>
  <si>
    <t>Ostatní náklady - zkoušky</t>
  </si>
  <si>
    <t>1947320435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</si>
  <si>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</si>
  <si>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</si>
  <si>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</si>
  <si>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</si>
  <si>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0"/>
      </rPr>
      <t xml:space="preserve">Rekapitulace stavby </t>
    </r>
    <r>
      <rPr>
        <sz val="9"/>
        <rFont val="Trebuchet MS"/>
        <family val="0"/>
      </rPr>
      <t>obsahuje sestavu Rekapitulace stavby a Rekapitulace objektů stavby a soupisů prací.</t>
    </r>
  </si>
  <si>
    <r>
      <t xml:space="preserve">V sestavě </t>
    </r>
    <r>
      <rPr>
        <b/>
        <sz val="9"/>
        <rFont val="Trebuchet MS"/>
        <family val="0"/>
      </rPr>
      <t>Rekapitulace stavby</t>
    </r>
    <r>
      <rPr>
        <sz val="9"/>
        <rFont val="Trebuchet MS"/>
        <family val="0"/>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</si>
  <si>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</si>
  <si>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0"/>
      </rPr>
      <t>Rekapitulace objektů stavby a soupisů prací</t>
    </r>
    <r>
      <rPr>
        <sz val="9"/>
        <rFont val="Trebuchet MS"/>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</si>
  <si>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</si>
  <si>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</si>
  <si>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</si>
  <si>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</si>
  <si>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</si>
  <si>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</si>
  <si>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</si>
  <si>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</si>
  <si>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</si>
  <si>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</si>
  <si>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</si>
  <si>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</si>
  <si>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</si>
  <si>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0"/>
      </rPr>
      <t xml:space="preserve">Soupis prací </t>
    </r>
    <r>
      <rPr>
        <sz val="9"/>
        <rFont val="Trebuchet MS"/>
        <family val="0"/>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</si>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</sst>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100">
    <font>
      <sz val="8"/>
      <name val="Trebuchet MS"/>
      <family val="2"/>
    </font>
    <font>
      <sz val="11"/>
      <color indexed="8"/>
      <name val="Calibri"/>
      <family val="2"/>
    </font>
    <font>
      <sz val="9"/>
      <name val="Trebuchet MS"/>
      <family val="0"/>
    </font>
    <font>
      <b/>
      <sz val="12"/>
      <name val="Trebuchet MS"/>
      <family val="0"/>
    </font>
    <font>
      <sz val="11"/>
      <name val="Trebuchet MS"/>
      <family val="0"/>
    </font>
    <font>
      <sz val="10"/>
      <name val="Trebuchet MS"/>
      <family val="0"/>
    </font>
    <font>
      <b/>
      <sz val="16"/>
      <name val="Trebuchet MS"/>
      <family val="0"/>
    </font>
    <font>
      <b/>
      <sz val="10"/>
      <name val="Trebuchet MS"/>
      <family val="0"/>
    </font>
    <font>
      <b/>
      <sz val="9"/>
      <name val="Trebuchet MS"/>
      <family val="0"/>
    </font>
    <font>
      <sz val="12"/>
      <name val="Trebuchet MS"/>
      <family val="0"/>
    </font>
    <font>
      <b/>
      <sz val="11"/>
      <name val="Trebuchet MS"/>
      <family val="0"/>
    </font>
    <font>
      <b/>
      <sz val="8"/>
      <name val="Trebuchet MS"/>
      <family val="0"/>
    </font>
    <font>
      <i/>
      <sz val="9"/>
      <name val="Trebuchet MS"/>
      <family val="0"/>
    </font>
    <font>
      <u val="single"/>
      <sz val="11"/>
      <color indexed="12"/>
      <name val="Calibri"/>
      <family val="0"/>
    </font>
    <font>
      <sz val="8"/>
      <color indexed="55"/>
      <name val="Trebuchet MS"/>
      <family val="0"/>
    </font>
    <font>
      <sz val="12"/>
      <color indexed="56"/>
      <name val="Trebuchet MS"/>
      <family val="0"/>
    </font>
    <font>
      <sz val="10"/>
      <color indexed="56"/>
      <name val="Trebuchet MS"/>
      <family val="0"/>
    </font>
    <font>
      <sz val="8"/>
      <color indexed="56"/>
      <name val="Trebuchet MS"/>
      <family val="0"/>
    </font>
    <font>
      <sz val="8"/>
      <color indexed="63"/>
      <name val="Trebuchet MS"/>
      <family val="0"/>
    </font>
    <font>
      <sz val="8"/>
      <color indexed="10"/>
      <name val="Trebuchet MS"/>
      <family val="0"/>
    </font>
    <font>
      <sz val="8"/>
      <color indexed="20"/>
      <name val="Trebuchet MS"/>
      <family val="0"/>
    </font>
    <font>
      <sz val="8"/>
      <color indexed="43"/>
      <name val="Trebuchet MS"/>
      <family val="0"/>
    </font>
    <font>
      <sz val="10"/>
      <color indexed="16"/>
      <name val="Trebuchet MS"/>
      <family val="0"/>
    </font>
    <font>
      <u val="single"/>
      <sz val="10"/>
      <color indexed="12"/>
      <name val="Trebuchet MS"/>
      <family val="0"/>
    </font>
    <font>
      <sz val="8"/>
      <color indexed="48"/>
      <name val="Trebuchet MS"/>
      <family val="0"/>
    </font>
    <font>
      <b/>
      <sz val="12"/>
      <color indexed="55"/>
      <name val="Trebuchet MS"/>
      <family val="0"/>
    </font>
    <font>
      <sz val="9"/>
      <color indexed="55"/>
      <name val="Trebuchet MS"/>
      <family val="0"/>
    </font>
    <font>
      <b/>
      <sz val="12"/>
      <color indexed="16"/>
      <name val="Trebuchet MS"/>
      <family val="0"/>
    </font>
    <font>
      <sz val="12"/>
      <color indexed="55"/>
      <name val="Trebuchet MS"/>
      <family val="0"/>
    </font>
    <font>
      <sz val="18"/>
      <color indexed="12"/>
      <name val="Wingdings 2"/>
      <family val="0"/>
    </font>
    <font>
      <b/>
      <sz val="11"/>
      <color indexed="56"/>
      <name val="Trebuchet MS"/>
      <family val="0"/>
    </font>
    <font>
      <sz val="11"/>
      <color indexed="56"/>
      <name val="Trebuchet MS"/>
      <family val="0"/>
    </font>
    <font>
      <sz val="11"/>
      <color indexed="55"/>
      <name val="Trebuchet MS"/>
      <family val="0"/>
    </font>
    <font>
      <sz val="10"/>
      <color indexed="12"/>
      <name val="Trebuchet MS"/>
      <family val="0"/>
    </font>
    <font>
      <sz val="8"/>
      <color indexed="16"/>
      <name val="Trebuchet MS"/>
      <family val="0"/>
    </font>
    <font>
      <sz val="7"/>
      <color indexed="55"/>
      <name val="Trebuchet MS"/>
      <family val="0"/>
    </font>
    <font>
      <i/>
      <sz val="7"/>
      <color indexed="55"/>
      <name val="Trebuchet MS"/>
      <family val="0"/>
    </font>
    <font>
      <i/>
      <sz val="8"/>
      <color indexed="12"/>
      <name val="Trebuchet MS"/>
      <family val="0"/>
    </font>
    <font>
      <b/>
      <sz val="8"/>
      <color indexed="55"/>
      <name val="Trebuchet MS"/>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0"/>
    </font>
    <font>
      <sz val="12"/>
      <color rgb="FF003366"/>
      <name val="Trebuchet MS"/>
      <family val="0"/>
    </font>
    <font>
      <sz val="10"/>
      <color rgb="FF003366"/>
      <name val="Trebuchet MS"/>
      <family val="0"/>
    </font>
    <font>
      <sz val="8"/>
      <color rgb="FF003366"/>
      <name val="Trebuchet MS"/>
      <family val="0"/>
    </font>
    <font>
      <sz val="8"/>
      <color rgb="FF505050"/>
      <name val="Trebuchet MS"/>
      <family val="0"/>
    </font>
    <font>
      <sz val="8"/>
      <color rgb="FFFF0000"/>
      <name val="Trebuchet MS"/>
      <family val="0"/>
    </font>
    <font>
      <sz val="8"/>
      <color rgb="FF800080"/>
      <name val="Trebuchet MS"/>
      <family val="0"/>
    </font>
    <font>
      <sz val="8"/>
      <color rgb="FFFAE682"/>
      <name val="Trebuchet MS"/>
      <family val="0"/>
    </font>
    <font>
      <sz val="10"/>
      <color rgb="FF960000"/>
      <name val="Trebuchet MS"/>
      <family val="0"/>
    </font>
    <font>
      <u val="single"/>
      <sz val="10"/>
      <color theme="10"/>
      <name val="Trebuchet MS"/>
      <family val="0"/>
    </font>
    <font>
      <sz val="8"/>
      <color rgb="FF3366FF"/>
      <name val="Trebuchet MS"/>
      <family val="0"/>
    </font>
    <font>
      <b/>
      <sz val="12"/>
      <color rgb="FF969696"/>
      <name val="Trebuchet MS"/>
      <family val="0"/>
    </font>
    <font>
      <sz val="9"/>
      <color rgb="FF969696"/>
      <name val="Trebuchet MS"/>
      <family val="0"/>
    </font>
    <font>
      <b/>
      <sz val="12"/>
      <color rgb="FF960000"/>
      <name val="Trebuchet MS"/>
      <family val="0"/>
    </font>
    <font>
      <sz val="12"/>
      <color rgb="FF969696"/>
      <name val="Trebuchet MS"/>
      <family val="0"/>
    </font>
    <font>
      <sz val="18"/>
      <color theme="10"/>
      <name val="Wingdings 2"/>
      <family val="0"/>
    </font>
    <font>
      <b/>
      <sz val="11"/>
      <color rgb="FF003366"/>
      <name val="Trebuchet MS"/>
      <family val="0"/>
    </font>
    <font>
      <sz val="11"/>
      <color rgb="FF003366"/>
      <name val="Trebuchet MS"/>
      <family val="0"/>
    </font>
    <font>
      <sz val="11"/>
      <color rgb="FF969696"/>
      <name val="Trebuchet MS"/>
      <family val="0"/>
    </font>
    <font>
      <sz val="10"/>
      <color theme="10"/>
      <name val="Trebuchet MS"/>
      <family val="0"/>
    </font>
    <font>
      <b/>
      <sz val="12"/>
      <color rgb="FF800000"/>
      <name val="Trebuchet MS"/>
      <family val="0"/>
    </font>
    <font>
      <sz val="8"/>
      <color rgb="FF960000"/>
      <name val="Trebuchet MS"/>
      <family val="0"/>
    </font>
    <font>
      <sz val="7"/>
      <color rgb="FF969696"/>
      <name val="Trebuchet MS"/>
      <family val="0"/>
    </font>
    <font>
      <i/>
      <sz val="7"/>
      <color rgb="FF969696"/>
      <name val="Trebuchet MS"/>
      <family val="0"/>
    </font>
    <font>
      <i/>
      <sz val="8"/>
      <color rgb="FF0000FF"/>
      <name val="Trebuchet MS"/>
      <family val="0"/>
    </font>
    <font>
      <b/>
      <sz val="8"/>
      <color rgb="FF969696"/>
      <name val="Trebuchet M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color indexed="63"/>
      </right>
      <top style="hair">
        <color rgb="FF000000"/>
      </top>
      <bottom>
        <color indexed="63"/>
      </bottom>
    </border>
    <border>
      <left>
        <color indexed="63"/>
      </left>
      <right>
        <color indexed="63"/>
      </right>
      <top>
        <color indexed="63"/>
      </top>
      <bottom style="hair">
        <color rgb="FF000000"/>
      </bottom>
    </border>
    <border>
      <left style="hair">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hair">
        <color rgb="FF969696"/>
      </top>
      <bottom>
        <color indexed="63"/>
      </bottom>
    </border>
    <border>
      <left>
        <color indexed="63"/>
      </left>
      <right style="hair">
        <color rgb="FF969696"/>
      </right>
      <top style="hair">
        <color rgb="FF969696"/>
      </top>
      <bottom>
        <color indexed="63"/>
      </bottom>
    </border>
    <border>
      <left>
        <color indexed="63"/>
      </left>
      <right style="hair">
        <color rgb="FF969696"/>
      </right>
      <top>
        <color indexed="63"/>
      </top>
      <bottom>
        <color indexed="63"/>
      </bottom>
    </border>
    <border>
      <left>
        <color indexed="63"/>
      </left>
      <right style="hair">
        <color rgb="FF000000"/>
      </right>
      <top style="hair">
        <color rgb="FF000000"/>
      </top>
      <bottom style="hair">
        <color rgb="FF000000"/>
      </bottom>
    </border>
    <border>
      <left style="hair">
        <color rgb="FF969696"/>
      </left>
      <right>
        <color indexed="63"/>
      </right>
      <top style="hair">
        <color rgb="FF969696"/>
      </top>
      <bottom style="hair">
        <color rgb="FF969696"/>
      </bottom>
    </border>
    <border>
      <left>
        <color indexed="63"/>
      </left>
      <right>
        <color indexed="63"/>
      </right>
      <top style="hair">
        <color rgb="FF969696"/>
      </top>
      <bottom style="hair">
        <color rgb="FF969696"/>
      </bottom>
    </border>
    <border>
      <left>
        <color indexed="63"/>
      </left>
      <right style="hair">
        <color rgb="FF969696"/>
      </right>
      <top style="hair">
        <color rgb="FF969696"/>
      </top>
      <bottom style="hair">
        <color rgb="FF969696"/>
      </bottom>
    </border>
    <border>
      <left style="hair">
        <color rgb="FF969696"/>
      </left>
      <right>
        <color indexed="63"/>
      </right>
      <top style="hair">
        <color rgb="FF969696"/>
      </top>
      <bottom>
        <color indexed="63"/>
      </bottom>
    </border>
    <border>
      <left style="hair">
        <color rgb="FF969696"/>
      </left>
      <right>
        <color indexed="63"/>
      </right>
      <top>
        <color indexed="63"/>
      </top>
      <bottom>
        <color indexed="63"/>
      </bottom>
    </border>
    <border>
      <left style="hair">
        <color rgb="FF969696"/>
      </left>
      <right>
        <color indexed="63"/>
      </right>
      <top>
        <color indexed="63"/>
      </top>
      <bottom style="hair">
        <color rgb="FF969696"/>
      </bottom>
    </border>
    <border>
      <left>
        <color indexed="63"/>
      </left>
      <right>
        <color indexed="63"/>
      </right>
      <top>
        <color indexed="63"/>
      </top>
      <bottom style="hair">
        <color rgb="FF969696"/>
      </bottom>
    </border>
    <border>
      <left>
        <color indexed="63"/>
      </left>
      <right style="hair">
        <color rgb="FF969696"/>
      </right>
      <top>
        <color indexed="63"/>
      </top>
      <bottom style="hair">
        <color rgb="FF969696"/>
      </bottom>
    </border>
    <border>
      <left>
        <color indexed="63"/>
      </left>
      <right style="thin">
        <color rgb="FF000000"/>
      </right>
      <top style="hair">
        <color rgb="FF969696"/>
      </top>
      <bottom>
        <color indexed="63"/>
      </bottom>
    </border>
    <border>
      <left>
        <color indexed="63"/>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88">
    <xf numFmtId="0" fontId="0" fillId="0" borderId="0" xfId="0" applyAlignment="1">
      <alignment/>
    </xf>
    <xf numFmtId="0" fontId="0" fillId="0" borderId="0" xfId="0" applyFont="1" applyAlignment="1">
      <alignment vertical="center"/>
    </xf>
    <xf numFmtId="0" fontId="74"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75" fillId="0" borderId="0" xfId="0" applyFont="1" applyAlignment="1">
      <alignment vertical="center"/>
    </xf>
    <xf numFmtId="0" fontId="76" fillId="0" borderId="0" xfId="0" applyFont="1" applyAlignment="1">
      <alignment vertical="center"/>
    </xf>
    <xf numFmtId="0" fontId="0" fillId="0" borderId="0" xfId="0" applyFont="1" applyAlignment="1">
      <alignment horizontal="center" vertical="center" wrapText="1"/>
    </xf>
    <xf numFmtId="0" fontId="77" fillId="0" borderId="0" xfId="0" applyFont="1" applyAlignment="1">
      <alignment/>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0" fillId="0" borderId="0" xfId="0" applyAlignment="1" applyProtection="1">
      <alignment horizontal="center" vertical="center"/>
      <protection locked="0"/>
    </xf>
    <xf numFmtId="0" fontId="81" fillId="33" borderId="0" xfId="0" applyFont="1" applyFill="1" applyAlignment="1" applyProtection="1">
      <alignment horizontal="left" vertical="center"/>
      <protection/>
    </xf>
    <xf numFmtId="0" fontId="5" fillId="33" borderId="0" xfId="0" applyFont="1" applyFill="1" applyAlignment="1" applyProtection="1">
      <alignment vertical="center"/>
      <protection/>
    </xf>
    <xf numFmtId="0" fontId="82" fillId="33" borderId="0" xfId="0" applyFont="1" applyFill="1" applyAlignment="1" applyProtection="1">
      <alignment horizontal="left" vertical="center"/>
      <protection/>
    </xf>
    <xf numFmtId="0" fontId="83" fillId="33" borderId="0" xfId="36" applyFont="1" applyFill="1" applyAlignment="1" applyProtection="1">
      <alignment vertical="center"/>
      <protection/>
    </xf>
    <xf numFmtId="0" fontId="59" fillId="33" borderId="0" xfId="36" applyFill="1" applyAlignment="1">
      <alignment/>
    </xf>
    <xf numFmtId="0" fontId="0" fillId="33" borderId="0" xfId="0" applyFill="1" applyAlignment="1">
      <alignment/>
    </xf>
    <xf numFmtId="0" fontId="81" fillId="33" borderId="0" xfId="0" applyFont="1" applyFill="1" applyAlignment="1">
      <alignment horizontal="left" vertical="center"/>
    </xf>
    <xf numFmtId="0" fontId="81"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horizontal="left" vertical="center"/>
      <protection/>
    </xf>
    <xf numFmtId="0" fontId="0" fillId="0" borderId="14" xfId="0" applyBorder="1" applyAlignment="1" applyProtection="1">
      <alignment/>
      <protection/>
    </xf>
    <xf numFmtId="0" fontId="84" fillId="0" borderId="0" xfId="0" applyFont="1" applyAlignment="1">
      <alignment horizontal="left" vertical="center"/>
    </xf>
    <xf numFmtId="0" fontId="85" fillId="0" borderId="0" xfId="0" applyFont="1" applyAlignment="1">
      <alignment horizontal="left" vertical="center"/>
    </xf>
    <xf numFmtId="0" fontId="86" fillId="0" borderId="0" xfId="0" applyFont="1" applyBorder="1" applyAlignment="1" applyProtection="1">
      <alignment horizontal="left" vertical="top"/>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86" fillId="0" borderId="0" xfId="0" applyFont="1" applyBorder="1" applyAlignment="1" applyProtection="1">
      <alignment horizontal="left" vertical="center"/>
      <protection/>
    </xf>
    <xf numFmtId="0" fontId="2" fillId="23" borderId="0" xfId="0" applyFont="1" applyFill="1" applyBorder="1" applyAlignment="1" applyProtection="1">
      <alignment horizontal="left" vertical="center"/>
      <protection locked="0"/>
    </xf>
    <xf numFmtId="49" fontId="2" fillId="23" borderId="0" xfId="0" applyNumberFormat="1" applyFont="1" applyFill="1" applyBorder="1" applyAlignment="1" applyProtection="1">
      <alignment horizontal="left" vertical="center"/>
      <protection locked="0"/>
    </xf>
    <xf numFmtId="0" fontId="0" fillId="0" borderId="15" xfId="0" applyBorder="1" applyAlignment="1" applyProtection="1">
      <alignment/>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7"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74" fillId="0" borderId="0" xfId="0" applyFont="1" applyBorder="1" applyAlignment="1" applyProtection="1">
      <alignment horizontal="right" vertical="center"/>
      <protection/>
    </xf>
    <xf numFmtId="0" fontId="74" fillId="0" borderId="13" xfId="0" applyFont="1" applyBorder="1" applyAlignment="1" applyProtection="1">
      <alignment vertical="center"/>
      <protection/>
    </xf>
    <xf numFmtId="0" fontId="74" fillId="0" borderId="0" xfId="0" applyFont="1" applyBorder="1" applyAlignment="1" applyProtection="1">
      <alignment vertical="center"/>
      <protection/>
    </xf>
    <xf numFmtId="0" fontId="74" fillId="0" borderId="0" xfId="0" applyFont="1" applyBorder="1" applyAlignment="1" applyProtection="1">
      <alignment horizontal="left" vertical="center"/>
      <protection/>
    </xf>
    <xf numFmtId="0" fontId="74" fillId="0" borderId="14" xfId="0" applyFont="1" applyBorder="1" applyAlignment="1" applyProtection="1">
      <alignment vertical="center"/>
      <protection/>
    </xf>
    <xf numFmtId="0" fontId="0" fillId="34" borderId="0" xfId="0" applyFont="1" applyFill="1" applyBorder="1" applyAlignment="1" applyProtection="1">
      <alignment vertical="center"/>
      <protection/>
    </xf>
    <xf numFmtId="0" fontId="3" fillId="34" borderId="17"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0" fontId="3" fillId="34" borderId="18" xfId="0" applyFont="1" applyFill="1" applyBorder="1" applyAlignment="1" applyProtection="1">
      <alignment horizontal="center" vertical="center"/>
      <protection/>
    </xf>
    <xf numFmtId="0" fontId="0" fillId="34" borderId="14"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3" xfId="0" applyFont="1" applyBorder="1" applyAlignment="1">
      <alignment vertical="center"/>
    </xf>
    <xf numFmtId="0" fontId="6" fillId="0" borderId="0" xfId="0" applyFont="1" applyAlignment="1" applyProtection="1">
      <alignment horizontal="left" vertical="center"/>
      <protection/>
    </xf>
    <xf numFmtId="0" fontId="0" fillId="0" borderId="0" xfId="0" applyFont="1" applyAlignment="1" applyProtection="1">
      <alignment vertical="center"/>
      <protection/>
    </xf>
    <xf numFmtId="0" fontId="2" fillId="0" borderId="13" xfId="0" applyFont="1" applyBorder="1" applyAlignment="1" applyProtection="1">
      <alignment vertical="center"/>
      <protection/>
    </xf>
    <xf numFmtId="0" fontId="86" fillId="0" borderId="0" xfId="0" applyFont="1" applyAlignment="1" applyProtection="1">
      <alignment horizontal="left" vertical="center"/>
      <protection/>
    </xf>
    <xf numFmtId="0" fontId="2" fillId="0" borderId="0" xfId="0" applyFont="1" applyAlignment="1" applyProtection="1">
      <alignment vertical="center"/>
      <protection/>
    </xf>
    <xf numFmtId="0" fontId="2" fillId="0" borderId="13" xfId="0" applyFont="1" applyBorder="1" applyAlignment="1">
      <alignment vertical="center"/>
    </xf>
    <xf numFmtId="0" fontId="3" fillId="0" borderId="1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3" xfId="0" applyFont="1" applyBorder="1" applyAlignment="1">
      <alignment vertical="center"/>
    </xf>
    <xf numFmtId="0" fontId="8" fillId="0" borderId="0" xfId="0" applyFont="1" applyAlignment="1" applyProtection="1">
      <alignment vertical="center"/>
      <protection/>
    </xf>
    <xf numFmtId="165" fontId="2" fillId="0" borderId="0" xfId="0" applyNumberFormat="1" applyFont="1" applyAlignment="1" applyProtection="1">
      <alignment horizontal="left" vertical="center"/>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4" xfId="0" applyFont="1" applyBorder="1" applyAlignment="1" applyProtection="1">
      <alignment vertical="center"/>
      <protection/>
    </xf>
    <xf numFmtId="0" fontId="0" fillId="35" borderId="18" xfId="0" applyFont="1" applyFill="1" applyBorder="1" applyAlignment="1" applyProtection="1">
      <alignment vertical="center"/>
      <protection/>
    </xf>
    <xf numFmtId="0" fontId="2" fillId="35" borderId="25" xfId="0" applyFont="1" applyFill="1" applyBorder="1" applyAlignment="1" applyProtection="1">
      <alignment horizontal="center" vertical="center"/>
      <protection/>
    </xf>
    <xf numFmtId="0" fontId="86" fillId="0" borderId="26" xfId="0" applyFont="1" applyBorder="1" applyAlignment="1" applyProtection="1">
      <alignment horizontal="center" vertical="center" wrapText="1"/>
      <protection/>
    </xf>
    <xf numFmtId="0" fontId="86" fillId="0" borderId="27" xfId="0" applyFont="1" applyBorder="1" applyAlignment="1" applyProtection="1">
      <alignment horizontal="center" vertical="center" wrapText="1"/>
      <protection/>
    </xf>
    <xf numFmtId="0" fontId="86" fillId="0" borderId="28" xfId="0"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87" fillId="0" borderId="0" xfId="0" applyFont="1" applyAlignment="1" applyProtection="1">
      <alignment horizontal="left" vertical="center"/>
      <protection/>
    </xf>
    <xf numFmtId="0" fontId="87" fillId="0" borderId="0" xfId="0" applyFont="1" applyAlignment="1" applyProtection="1">
      <alignment vertical="center"/>
      <protection/>
    </xf>
    <xf numFmtId="0" fontId="3" fillId="0" borderId="0" xfId="0" applyFont="1" applyAlignment="1" applyProtection="1">
      <alignment horizontal="center" vertical="center"/>
      <protection/>
    </xf>
    <xf numFmtId="4" fontId="88" fillId="0" borderId="30" xfId="0" applyNumberFormat="1" applyFont="1" applyBorder="1" applyAlignment="1" applyProtection="1">
      <alignment vertical="center"/>
      <protection/>
    </xf>
    <xf numFmtId="4" fontId="88" fillId="0" borderId="0" xfId="0" applyNumberFormat="1" applyFont="1" applyBorder="1" applyAlignment="1" applyProtection="1">
      <alignment vertical="center"/>
      <protection/>
    </xf>
    <xf numFmtId="166" fontId="88" fillId="0" borderId="0" xfId="0" applyNumberFormat="1" applyFont="1" applyBorder="1" applyAlignment="1" applyProtection="1">
      <alignment vertical="center"/>
      <protection/>
    </xf>
    <xf numFmtId="4" fontId="88" fillId="0" borderId="24" xfId="0" applyNumberFormat="1" applyFont="1" applyBorder="1" applyAlignment="1" applyProtection="1">
      <alignment vertical="center"/>
      <protection/>
    </xf>
    <xf numFmtId="0" fontId="3" fillId="0" borderId="0" xfId="0" applyFont="1" applyAlignment="1">
      <alignment horizontal="left" vertical="center"/>
    </xf>
    <xf numFmtId="0" fontId="9" fillId="0" borderId="0" xfId="0" applyFont="1" applyAlignment="1">
      <alignment horizontal="left" vertical="center"/>
    </xf>
    <xf numFmtId="0" fontId="89" fillId="0" borderId="0" xfId="36" applyFont="1" applyAlignment="1">
      <alignment horizontal="center" vertical="center"/>
    </xf>
    <xf numFmtId="0" fontId="4" fillId="0" borderId="13" xfId="0" applyFont="1" applyBorder="1" applyAlignment="1" applyProtection="1">
      <alignment vertical="center"/>
      <protection/>
    </xf>
    <xf numFmtId="0" fontId="90" fillId="0" borderId="0" xfId="0" applyFont="1" applyAlignment="1" applyProtection="1">
      <alignment vertical="center"/>
      <protection/>
    </xf>
    <xf numFmtId="0" fontId="91" fillId="0" borderId="0" xfId="0" applyFont="1" applyAlignment="1" applyProtection="1">
      <alignment vertical="center"/>
      <protection/>
    </xf>
    <xf numFmtId="0" fontId="10" fillId="0" borderId="0" xfId="0" applyFont="1" applyAlignment="1" applyProtection="1">
      <alignment horizontal="center" vertical="center"/>
      <protection/>
    </xf>
    <xf numFmtId="0" fontId="4" fillId="0" borderId="13" xfId="0" applyFont="1" applyBorder="1" applyAlignment="1">
      <alignment vertical="center"/>
    </xf>
    <xf numFmtId="4" fontId="92" fillId="0" borderId="30" xfId="0" applyNumberFormat="1" applyFont="1" applyBorder="1" applyAlignment="1" applyProtection="1">
      <alignment vertical="center"/>
      <protection/>
    </xf>
    <xf numFmtId="4" fontId="92" fillId="0" borderId="0" xfId="0" applyNumberFormat="1" applyFont="1" applyBorder="1" applyAlignment="1" applyProtection="1">
      <alignment vertical="center"/>
      <protection/>
    </xf>
    <xf numFmtId="166" fontId="92" fillId="0" borderId="0" xfId="0" applyNumberFormat="1" applyFont="1" applyBorder="1" applyAlignment="1" applyProtection="1">
      <alignment vertical="center"/>
      <protection/>
    </xf>
    <xf numFmtId="4" fontId="92" fillId="0" borderId="24" xfId="0" applyNumberFormat="1" applyFont="1" applyBorder="1" applyAlignment="1" applyProtection="1">
      <alignment vertical="center"/>
      <protection/>
    </xf>
    <xf numFmtId="0" fontId="4" fillId="0" borderId="0" xfId="0" applyFont="1" applyAlignment="1">
      <alignment horizontal="left" vertical="center"/>
    </xf>
    <xf numFmtId="4" fontId="92" fillId="0" borderId="31" xfId="0" applyNumberFormat="1" applyFont="1" applyBorder="1" applyAlignment="1" applyProtection="1">
      <alignment vertical="center"/>
      <protection/>
    </xf>
    <xf numFmtId="4" fontId="92" fillId="0" borderId="32" xfId="0" applyNumberFormat="1" applyFont="1" applyBorder="1" applyAlignment="1" applyProtection="1">
      <alignment vertical="center"/>
      <protection/>
    </xf>
    <xf numFmtId="166" fontId="92" fillId="0" borderId="32" xfId="0" applyNumberFormat="1" applyFont="1" applyBorder="1" applyAlignment="1" applyProtection="1">
      <alignment vertical="center"/>
      <protection/>
    </xf>
    <xf numFmtId="4" fontId="92" fillId="0" borderId="33" xfId="0" applyNumberFormat="1" applyFont="1" applyBorder="1" applyAlignment="1" applyProtection="1">
      <alignment vertical="center"/>
      <protection/>
    </xf>
    <xf numFmtId="0" fontId="0" fillId="0" borderId="0" xfId="0" applyAlignment="1" applyProtection="1">
      <alignment/>
      <protection locked="0"/>
    </xf>
    <xf numFmtId="0" fontId="5" fillId="33" borderId="0" xfId="0" applyFont="1" applyFill="1" applyAlignment="1">
      <alignment vertical="center"/>
    </xf>
    <xf numFmtId="0" fontId="82" fillId="33" borderId="0" xfId="0" applyFont="1" applyFill="1" applyAlignment="1">
      <alignment horizontal="left" vertical="center"/>
    </xf>
    <xf numFmtId="0" fontId="93" fillId="33" borderId="0" xfId="36" applyFont="1" applyFill="1" applyAlignment="1">
      <alignment vertical="center"/>
    </xf>
    <xf numFmtId="0" fontId="5" fillId="33" borderId="0" xfId="0" applyFont="1" applyFill="1" applyAlignment="1" applyProtection="1">
      <alignment vertical="center"/>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86"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22" xfId="0" applyFont="1" applyBorder="1" applyAlignment="1" applyProtection="1">
      <alignment vertical="center"/>
      <protection locked="0"/>
    </xf>
    <xf numFmtId="0" fontId="0" fillId="0" borderId="34" xfId="0" applyFont="1" applyBorder="1" applyAlignment="1" applyProtection="1">
      <alignment vertical="center"/>
      <protection/>
    </xf>
    <xf numFmtId="0" fontId="7" fillId="0" borderId="0" xfId="0" applyFont="1" applyBorder="1" applyAlignment="1" applyProtection="1">
      <alignment horizontal="left" vertical="center"/>
      <protection/>
    </xf>
    <xf numFmtId="4" fontId="87" fillId="0" borderId="0" xfId="0" applyNumberFormat="1" applyFont="1" applyBorder="1" applyAlignment="1" applyProtection="1">
      <alignment vertical="center"/>
      <protection/>
    </xf>
    <xf numFmtId="0" fontId="74" fillId="0" borderId="0" xfId="0" applyFont="1" applyBorder="1" applyAlignment="1" applyProtection="1">
      <alignment horizontal="right" vertical="center"/>
      <protection locked="0"/>
    </xf>
    <xf numFmtId="4" fontId="74" fillId="0" borderId="0" xfId="0" applyNumberFormat="1" applyFont="1" applyBorder="1" applyAlignment="1" applyProtection="1">
      <alignment vertical="center"/>
      <protection/>
    </xf>
    <xf numFmtId="164" fontId="74" fillId="0" borderId="0" xfId="0" applyNumberFormat="1" applyFont="1" applyBorder="1" applyAlignment="1" applyProtection="1">
      <alignment horizontal="right" vertical="center"/>
      <protection locked="0"/>
    </xf>
    <xf numFmtId="0" fontId="0" fillId="35" borderId="0" xfId="0" applyFont="1" applyFill="1" applyBorder="1" applyAlignment="1" applyProtection="1">
      <alignment vertical="center"/>
      <protection/>
    </xf>
    <xf numFmtId="0" fontId="3" fillId="35" borderId="17" xfId="0" applyFont="1" applyFill="1" applyBorder="1" applyAlignment="1" applyProtection="1">
      <alignment horizontal="left" vertical="center"/>
      <protection/>
    </xf>
    <xf numFmtId="0" fontId="3" fillId="35" borderId="18" xfId="0" applyFont="1" applyFill="1" applyBorder="1" applyAlignment="1" applyProtection="1">
      <alignment horizontal="right" vertical="center"/>
      <protection/>
    </xf>
    <xf numFmtId="0" fontId="3" fillId="35" borderId="18" xfId="0" applyFont="1" applyFill="1" applyBorder="1" applyAlignment="1" applyProtection="1">
      <alignment horizontal="center" vertical="center"/>
      <protection/>
    </xf>
    <xf numFmtId="0" fontId="0" fillId="35" borderId="18" xfId="0" applyFont="1" applyFill="1" applyBorder="1" applyAlignment="1" applyProtection="1">
      <alignment vertical="center"/>
      <protection locked="0"/>
    </xf>
    <xf numFmtId="4" fontId="3" fillId="35" borderId="18" xfId="0" applyNumberFormat="1" applyFont="1" applyFill="1" applyBorder="1" applyAlignment="1" applyProtection="1">
      <alignment vertical="center"/>
      <protection/>
    </xf>
    <xf numFmtId="0" fontId="0" fillId="35" borderId="35" xfId="0" applyFont="1" applyFill="1" applyBorder="1" applyAlignment="1" applyProtection="1">
      <alignment vertical="center"/>
      <protection/>
    </xf>
    <xf numFmtId="0" fontId="0" fillId="0" borderId="2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2" fillId="35" borderId="0" xfId="0" applyFont="1" applyFill="1" applyBorder="1" applyAlignment="1" applyProtection="1">
      <alignment horizontal="left" vertical="center"/>
      <protection/>
    </xf>
    <xf numFmtId="0" fontId="0" fillId="35" borderId="0" xfId="0" applyFont="1" applyFill="1" applyBorder="1" applyAlignment="1" applyProtection="1">
      <alignment vertical="center"/>
      <protection locked="0"/>
    </xf>
    <xf numFmtId="0" fontId="2" fillId="35" borderId="0" xfId="0" applyFont="1" applyFill="1" applyBorder="1" applyAlignment="1" applyProtection="1">
      <alignment horizontal="right" vertical="center"/>
      <protection/>
    </xf>
    <xf numFmtId="0" fontId="0" fillId="35" borderId="14" xfId="0" applyFont="1" applyFill="1" applyBorder="1" applyAlignment="1" applyProtection="1">
      <alignment vertical="center"/>
      <protection/>
    </xf>
    <xf numFmtId="0" fontId="94" fillId="0" borderId="0" xfId="0" applyFont="1" applyBorder="1" applyAlignment="1" applyProtection="1">
      <alignment horizontal="left" vertical="center"/>
      <protection/>
    </xf>
    <xf numFmtId="0" fontId="75" fillId="0" borderId="13" xfId="0" applyFont="1" applyBorder="1" applyAlignment="1" applyProtection="1">
      <alignment vertical="center"/>
      <protection/>
    </xf>
    <xf numFmtId="0" fontId="75" fillId="0" borderId="0" xfId="0" applyFont="1" applyBorder="1" applyAlignment="1" applyProtection="1">
      <alignment vertical="center"/>
      <protection/>
    </xf>
    <xf numFmtId="0" fontId="75" fillId="0" borderId="32" xfId="0" applyFont="1" applyBorder="1" applyAlignment="1" applyProtection="1">
      <alignment horizontal="left" vertical="center"/>
      <protection/>
    </xf>
    <xf numFmtId="0" fontId="75" fillId="0" borderId="32" xfId="0" applyFont="1" applyBorder="1" applyAlignment="1" applyProtection="1">
      <alignment vertical="center"/>
      <protection/>
    </xf>
    <xf numFmtId="0" fontId="75" fillId="0" borderId="32" xfId="0" applyFont="1" applyBorder="1" applyAlignment="1" applyProtection="1">
      <alignment vertical="center"/>
      <protection locked="0"/>
    </xf>
    <xf numFmtId="4" fontId="75" fillId="0" borderId="32" xfId="0" applyNumberFormat="1" applyFont="1" applyBorder="1" applyAlignment="1" applyProtection="1">
      <alignment vertical="center"/>
      <protection/>
    </xf>
    <xf numFmtId="0" fontId="75" fillId="0" borderId="14" xfId="0" applyFont="1" applyBorder="1" applyAlignment="1" applyProtection="1">
      <alignment vertical="center"/>
      <protection/>
    </xf>
    <xf numFmtId="0" fontId="76" fillId="0" borderId="13"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32" xfId="0" applyFont="1" applyBorder="1" applyAlignment="1" applyProtection="1">
      <alignment horizontal="left" vertical="center"/>
      <protection/>
    </xf>
    <xf numFmtId="0" fontId="76" fillId="0" borderId="32" xfId="0" applyFont="1" applyBorder="1" applyAlignment="1" applyProtection="1">
      <alignment vertical="center"/>
      <protection/>
    </xf>
    <xf numFmtId="0" fontId="76" fillId="0" borderId="32" xfId="0" applyFont="1" applyBorder="1" applyAlignment="1" applyProtection="1">
      <alignment vertical="center"/>
      <protection locked="0"/>
    </xf>
    <xf numFmtId="4" fontId="76" fillId="0" borderId="32" xfId="0" applyNumberFormat="1" applyFont="1" applyBorder="1" applyAlignment="1" applyProtection="1">
      <alignment vertical="center"/>
      <protection/>
    </xf>
    <xf numFmtId="0" fontId="76" fillId="0" borderId="14" xfId="0" applyFont="1" applyBorder="1" applyAlignment="1" applyProtection="1">
      <alignment vertical="center"/>
      <protection/>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xf>
    <xf numFmtId="0" fontId="86" fillId="0" borderId="0" xfId="0" applyFont="1" applyAlignment="1" applyProtection="1">
      <alignment horizontal="left" vertical="center"/>
      <protection locked="0"/>
    </xf>
    <xf numFmtId="0" fontId="0" fillId="0" borderId="13" xfId="0" applyFont="1" applyBorder="1" applyAlignment="1" applyProtection="1">
      <alignment horizontal="center" vertical="center" wrapText="1"/>
      <protection/>
    </xf>
    <xf numFmtId="0" fontId="2" fillId="35" borderId="26"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locked="0"/>
    </xf>
    <xf numFmtId="0" fontId="2" fillId="35" borderId="28"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4" fontId="87" fillId="0" borderId="0" xfId="0" applyNumberFormat="1" applyFont="1" applyAlignment="1" applyProtection="1">
      <alignment/>
      <protection/>
    </xf>
    <xf numFmtId="166" fontId="95" fillId="0" borderId="22" xfId="0" applyNumberFormat="1" applyFont="1" applyBorder="1" applyAlignment="1" applyProtection="1">
      <alignment/>
      <protection/>
    </xf>
    <xf numFmtId="166" fontId="95" fillId="0" borderId="23" xfId="0" applyNumberFormat="1" applyFont="1" applyBorder="1" applyAlignment="1" applyProtection="1">
      <alignment/>
      <protection/>
    </xf>
    <xf numFmtId="4" fontId="11" fillId="0" borderId="0" xfId="0" applyNumberFormat="1" applyFont="1" applyAlignment="1">
      <alignment vertical="center"/>
    </xf>
    <xf numFmtId="0" fontId="77" fillId="0" borderId="13" xfId="0" applyFont="1" applyBorder="1" applyAlignment="1" applyProtection="1">
      <alignment/>
      <protection/>
    </xf>
    <xf numFmtId="0" fontId="77" fillId="0" borderId="0" xfId="0" applyFont="1" applyAlignment="1" applyProtection="1">
      <alignment/>
      <protection/>
    </xf>
    <xf numFmtId="0" fontId="77" fillId="0" borderId="0" xfId="0" applyFont="1" applyAlignment="1" applyProtection="1">
      <alignment horizontal="left"/>
      <protection/>
    </xf>
    <xf numFmtId="0" fontId="75" fillId="0" borderId="0" xfId="0" applyFont="1" applyAlignment="1" applyProtection="1">
      <alignment horizontal="left"/>
      <protection/>
    </xf>
    <xf numFmtId="0" fontId="77" fillId="0" borderId="0" xfId="0" applyFont="1" applyAlignment="1" applyProtection="1">
      <alignment/>
      <protection locked="0"/>
    </xf>
    <xf numFmtId="4" fontId="75" fillId="0" borderId="0" xfId="0" applyNumberFormat="1" applyFont="1" applyAlignment="1" applyProtection="1">
      <alignment/>
      <protection/>
    </xf>
    <xf numFmtId="0" fontId="77" fillId="0" borderId="13" xfId="0" applyFont="1" applyBorder="1" applyAlignment="1">
      <alignment/>
    </xf>
    <xf numFmtId="0" fontId="77" fillId="0" borderId="30" xfId="0" applyFont="1" applyBorder="1" applyAlignment="1" applyProtection="1">
      <alignment/>
      <protection/>
    </xf>
    <xf numFmtId="0" fontId="77" fillId="0" borderId="0" xfId="0" applyFont="1" applyBorder="1" applyAlignment="1" applyProtection="1">
      <alignment/>
      <protection/>
    </xf>
    <xf numFmtId="166" fontId="77" fillId="0" borderId="0" xfId="0" applyNumberFormat="1" applyFont="1" applyBorder="1" applyAlignment="1" applyProtection="1">
      <alignment/>
      <protection/>
    </xf>
    <xf numFmtId="166" fontId="77" fillId="0" borderId="24" xfId="0" applyNumberFormat="1" applyFont="1" applyBorder="1" applyAlignment="1" applyProtection="1">
      <alignment/>
      <protection/>
    </xf>
    <xf numFmtId="0" fontId="77" fillId="0" borderId="0" xfId="0" applyFont="1" applyAlignment="1">
      <alignment horizontal="left"/>
    </xf>
    <xf numFmtId="0" fontId="77" fillId="0" borderId="0" xfId="0" applyFont="1" applyAlignment="1">
      <alignment horizontal="center"/>
    </xf>
    <xf numFmtId="4" fontId="77" fillId="0" borderId="0" xfId="0" applyNumberFormat="1" applyFont="1" applyAlignment="1">
      <alignment vertical="center"/>
    </xf>
    <xf numFmtId="0" fontId="76" fillId="0" borderId="0" xfId="0" applyFont="1" applyAlignment="1" applyProtection="1">
      <alignment horizontal="left"/>
      <protection/>
    </xf>
    <xf numFmtId="4" fontId="76" fillId="0" borderId="0" xfId="0" applyNumberFormat="1" applyFont="1" applyAlignment="1" applyProtection="1">
      <alignmen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7"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74" fillId="23" borderId="36" xfId="0" applyFont="1" applyFill="1" applyBorder="1" applyAlignment="1" applyProtection="1">
      <alignment horizontal="left" vertical="center"/>
      <protection locked="0"/>
    </xf>
    <xf numFmtId="0" fontId="74" fillId="0" borderId="0" xfId="0" applyFont="1" applyBorder="1" applyAlignment="1" applyProtection="1">
      <alignment horizontal="center" vertical="center"/>
      <protection/>
    </xf>
    <xf numFmtId="166" fontId="74" fillId="0" borderId="0" xfId="0" applyNumberFormat="1" applyFont="1" applyBorder="1" applyAlignment="1" applyProtection="1">
      <alignment vertical="center"/>
      <protection/>
    </xf>
    <xf numFmtId="166" fontId="74" fillId="0" borderId="24" xfId="0" applyNumberFormat="1" applyFont="1" applyBorder="1" applyAlignment="1" applyProtection="1">
      <alignment vertical="center"/>
      <protection/>
    </xf>
    <xf numFmtId="4" fontId="0" fillId="0" borderId="0" xfId="0" applyNumberFormat="1" applyFont="1" applyAlignment="1">
      <alignment vertical="center"/>
    </xf>
    <xf numFmtId="0" fontId="96" fillId="0" borderId="0" xfId="0" applyFont="1" applyAlignment="1" applyProtection="1">
      <alignment horizontal="left" vertical="center"/>
      <protection/>
    </xf>
    <xf numFmtId="0" fontId="97" fillId="0" borderId="0" xfId="0" applyFont="1" applyAlignment="1" applyProtection="1">
      <alignment vertical="center" wrapText="1"/>
      <protection/>
    </xf>
    <xf numFmtId="0" fontId="0" fillId="0" borderId="30" xfId="0" applyFont="1" applyBorder="1" applyAlignment="1" applyProtection="1">
      <alignment vertical="center"/>
      <protection/>
    </xf>
    <xf numFmtId="0" fontId="78" fillId="0" borderId="13" xfId="0" applyFont="1" applyBorder="1" applyAlignment="1" applyProtection="1">
      <alignment vertical="center"/>
      <protection/>
    </xf>
    <xf numFmtId="0" fontId="78" fillId="0" borderId="0" xfId="0" applyFont="1" applyAlignment="1" applyProtection="1">
      <alignment vertical="center"/>
      <protection/>
    </xf>
    <xf numFmtId="0" fontId="78" fillId="0" borderId="0" xfId="0" applyFont="1" applyAlignment="1" applyProtection="1">
      <alignment horizontal="left" vertical="center"/>
      <protection/>
    </xf>
    <xf numFmtId="0" fontId="78" fillId="0" borderId="0" xfId="0" applyFont="1" applyAlignment="1" applyProtection="1">
      <alignment horizontal="left" vertical="center" wrapText="1"/>
      <protection/>
    </xf>
    <xf numFmtId="167" fontId="78" fillId="0" borderId="0" xfId="0" applyNumberFormat="1" applyFont="1" applyAlignment="1" applyProtection="1">
      <alignment vertical="center"/>
      <protection/>
    </xf>
    <xf numFmtId="0" fontId="78" fillId="0" borderId="0" xfId="0" applyFont="1" applyAlignment="1" applyProtection="1">
      <alignment vertical="center"/>
      <protection locked="0"/>
    </xf>
    <xf numFmtId="0" fontId="78" fillId="0" borderId="13" xfId="0" applyFont="1" applyBorder="1" applyAlignment="1">
      <alignment vertical="center"/>
    </xf>
    <xf numFmtId="0" fontId="78" fillId="0" borderId="30" xfId="0" applyFont="1" applyBorder="1" applyAlignment="1" applyProtection="1">
      <alignment vertical="center"/>
      <protection/>
    </xf>
    <xf numFmtId="0" fontId="78" fillId="0" borderId="0" xfId="0" applyFont="1" applyBorder="1" applyAlignment="1" applyProtection="1">
      <alignment vertical="center"/>
      <protection/>
    </xf>
    <xf numFmtId="0" fontId="78" fillId="0" borderId="24" xfId="0" applyFont="1" applyBorder="1" applyAlignment="1" applyProtection="1">
      <alignment vertical="center"/>
      <protection/>
    </xf>
    <xf numFmtId="0" fontId="78" fillId="0" borderId="0" xfId="0" applyFont="1" applyAlignment="1">
      <alignment horizontal="left" vertical="center"/>
    </xf>
    <xf numFmtId="0" fontId="79" fillId="0" borderId="13" xfId="0" applyFont="1" applyBorder="1" applyAlignment="1" applyProtection="1">
      <alignment vertical="center"/>
      <protection/>
    </xf>
    <xf numFmtId="0" fontId="79" fillId="0" borderId="0" xfId="0" applyFont="1" applyAlignment="1" applyProtection="1">
      <alignment vertical="center"/>
      <protection/>
    </xf>
    <xf numFmtId="0" fontId="79" fillId="0" borderId="0" xfId="0" applyFont="1" applyAlignment="1" applyProtection="1">
      <alignment horizontal="left" vertical="center"/>
      <protection/>
    </xf>
    <xf numFmtId="0" fontId="79" fillId="0" borderId="0" xfId="0" applyFont="1" applyAlignment="1" applyProtection="1">
      <alignment horizontal="left" vertical="center" wrapText="1"/>
      <protection/>
    </xf>
    <xf numFmtId="167" fontId="79" fillId="0" borderId="0" xfId="0" applyNumberFormat="1" applyFont="1" applyAlignment="1" applyProtection="1">
      <alignment vertical="center"/>
      <protection/>
    </xf>
    <xf numFmtId="0" fontId="79" fillId="0" borderId="0" xfId="0" applyFont="1" applyAlignment="1" applyProtection="1">
      <alignment vertical="center"/>
      <protection locked="0"/>
    </xf>
    <xf numFmtId="0" fontId="79" fillId="0" borderId="13" xfId="0" applyFont="1" applyBorder="1" applyAlignment="1">
      <alignment vertical="center"/>
    </xf>
    <xf numFmtId="0" fontId="79" fillId="0" borderId="30" xfId="0" applyFont="1" applyBorder="1" applyAlignment="1" applyProtection="1">
      <alignment vertical="center"/>
      <protection/>
    </xf>
    <xf numFmtId="0" fontId="79" fillId="0" borderId="0" xfId="0" applyFont="1" applyBorder="1" applyAlignment="1" applyProtection="1">
      <alignment vertical="center"/>
      <protection/>
    </xf>
    <xf numFmtId="0" fontId="79" fillId="0" borderId="24" xfId="0" applyFont="1" applyBorder="1" applyAlignment="1" applyProtection="1">
      <alignment vertical="center"/>
      <protection/>
    </xf>
    <xf numFmtId="0" fontId="79" fillId="0" borderId="0" xfId="0" applyFont="1" applyAlignment="1">
      <alignment horizontal="left" vertical="center"/>
    </xf>
    <xf numFmtId="0" fontId="98" fillId="0" borderId="36" xfId="0" applyFont="1" applyBorder="1" applyAlignment="1" applyProtection="1">
      <alignment horizontal="center" vertical="center"/>
      <protection/>
    </xf>
    <xf numFmtId="49" fontId="98" fillId="0" borderId="36" xfId="0" applyNumberFormat="1" applyFont="1" applyBorder="1" applyAlignment="1" applyProtection="1">
      <alignment horizontal="left" vertical="center" wrapText="1"/>
      <protection/>
    </xf>
    <xf numFmtId="0" fontId="98" fillId="0" borderId="36" xfId="0" applyFont="1" applyBorder="1" applyAlignment="1" applyProtection="1">
      <alignment horizontal="left" vertical="center" wrapText="1"/>
      <protection/>
    </xf>
    <xf numFmtId="0" fontId="98" fillId="0" borderId="36" xfId="0" applyFont="1" applyBorder="1" applyAlignment="1" applyProtection="1">
      <alignment horizontal="center" vertical="center" wrapText="1"/>
      <protection/>
    </xf>
    <xf numFmtId="167" fontId="98" fillId="0" borderId="36" xfId="0" applyNumberFormat="1" applyFont="1" applyBorder="1" applyAlignment="1" applyProtection="1">
      <alignment vertical="center"/>
      <protection/>
    </xf>
    <xf numFmtId="4" fontId="98" fillId="23" borderId="36" xfId="0" applyNumberFormat="1" applyFont="1" applyFill="1" applyBorder="1" applyAlignment="1" applyProtection="1">
      <alignment vertical="center"/>
      <protection locked="0"/>
    </xf>
    <xf numFmtId="4" fontId="98" fillId="0" borderId="36" xfId="0" applyNumberFormat="1" applyFont="1" applyBorder="1" applyAlignment="1" applyProtection="1">
      <alignment vertical="center"/>
      <protection/>
    </xf>
    <xf numFmtId="0" fontId="98" fillId="0" borderId="13" xfId="0" applyFont="1" applyBorder="1" applyAlignment="1">
      <alignment vertical="center"/>
    </xf>
    <xf numFmtId="0" fontId="98" fillId="23" borderId="36" xfId="0" applyFont="1" applyFill="1" applyBorder="1" applyAlignment="1" applyProtection="1">
      <alignment horizontal="left" vertical="center"/>
      <protection locked="0"/>
    </xf>
    <xf numFmtId="0" fontId="98" fillId="0" borderId="0" xfId="0" applyFont="1" applyBorder="1" applyAlignment="1" applyProtection="1">
      <alignment horizontal="center" vertical="center"/>
      <protection/>
    </xf>
    <xf numFmtId="0" fontId="80" fillId="0" borderId="13" xfId="0" applyFont="1" applyBorder="1" applyAlignment="1" applyProtection="1">
      <alignment vertical="center"/>
      <protection/>
    </xf>
    <xf numFmtId="0" fontId="80" fillId="0" borderId="0" xfId="0" applyFont="1" applyAlignment="1" applyProtection="1">
      <alignment vertical="center"/>
      <protection/>
    </xf>
    <xf numFmtId="0" fontId="80" fillId="0" borderId="0" xfId="0" applyFont="1" applyAlignment="1" applyProtection="1">
      <alignment horizontal="left" vertical="center"/>
      <protection/>
    </xf>
    <xf numFmtId="0" fontId="80" fillId="0" borderId="0" xfId="0" applyFont="1" applyAlignment="1" applyProtection="1">
      <alignment horizontal="left" vertical="center" wrapText="1"/>
      <protection/>
    </xf>
    <xf numFmtId="0" fontId="80" fillId="0" borderId="0" xfId="0" applyFont="1" applyAlignment="1" applyProtection="1">
      <alignment vertical="center"/>
      <protection locked="0"/>
    </xf>
    <xf numFmtId="0" fontId="80" fillId="0" borderId="13" xfId="0" applyFont="1" applyBorder="1" applyAlignment="1">
      <alignment vertical="center"/>
    </xf>
    <xf numFmtId="0" fontId="80" fillId="0" borderId="30" xfId="0" applyFont="1" applyBorder="1" applyAlignment="1" applyProtection="1">
      <alignment vertical="center"/>
      <protection/>
    </xf>
    <xf numFmtId="0" fontId="80" fillId="0" borderId="0" xfId="0" applyFont="1" applyBorder="1" applyAlignment="1" applyProtection="1">
      <alignment vertical="center"/>
      <protection/>
    </xf>
    <xf numFmtId="0" fontId="80" fillId="0" borderId="24" xfId="0" applyFont="1" applyBorder="1" applyAlignment="1" applyProtection="1">
      <alignment vertical="center"/>
      <protection/>
    </xf>
    <xf numFmtId="0" fontId="80" fillId="0" borderId="0" xfId="0" applyFont="1" applyAlignment="1">
      <alignment horizontal="left" vertical="center"/>
    </xf>
    <xf numFmtId="167" fontId="0" fillId="23" borderId="36" xfId="0" applyNumberFormat="1" applyFont="1" applyFill="1" applyBorder="1" applyAlignment="1" applyProtection="1">
      <alignment vertical="center"/>
      <protection locked="0"/>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74" fillId="0" borderId="32" xfId="0" applyFont="1" applyBorder="1" applyAlignment="1" applyProtection="1">
      <alignment horizontal="center" vertical="center"/>
      <protection/>
    </xf>
    <xf numFmtId="166" fontId="74" fillId="0" borderId="32" xfId="0" applyNumberFormat="1" applyFont="1" applyBorder="1" applyAlignment="1" applyProtection="1">
      <alignment vertical="center"/>
      <protection/>
    </xf>
    <xf numFmtId="166" fontId="74" fillId="0" borderId="33"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10"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49" fontId="2" fillId="0" borderId="0" xfId="0" applyNumberFormat="1"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10" fillId="0" borderId="43" xfId="0" applyFont="1" applyBorder="1" applyAlignment="1" applyProtection="1">
      <alignment horizontal="center" vertical="center"/>
      <protection locked="0"/>
    </xf>
    <xf numFmtId="0" fontId="4" fillId="0" borderId="4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4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protection locked="0"/>
    </xf>
    <xf numFmtId="0" fontId="2" fillId="0" borderId="42"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2" fillId="0" borderId="42"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10" fillId="0" borderId="43" xfId="0" applyFont="1" applyBorder="1" applyAlignment="1" applyProtection="1">
      <alignment vertical="center"/>
      <protection locked="0"/>
    </xf>
    <xf numFmtId="0" fontId="0" fillId="0" borderId="0" xfId="0" applyBorder="1" applyAlignment="1" applyProtection="1">
      <alignment vertical="top"/>
      <protection locked="0"/>
    </xf>
    <xf numFmtId="49" fontId="2" fillId="0" borderId="0" xfId="0" applyNumberFormat="1" applyFont="1" applyBorder="1" applyAlignment="1" applyProtection="1">
      <alignment horizontal="left" vertical="center"/>
      <protection locked="0"/>
    </xf>
    <xf numFmtId="0" fontId="0" fillId="0" borderId="43" xfId="0" applyBorder="1" applyAlignment="1" applyProtection="1">
      <alignment vertical="top"/>
      <protection locked="0"/>
    </xf>
    <xf numFmtId="0" fontId="10" fillId="0" borderId="43" xfId="0" applyFont="1" applyBorder="1" applyAlignment="1" applyProtection="1">
      <alignment horizontal="left"/>
      <protection locked="0"/>
    </xf>
    <xf numFmtId="0" fontId="4" fillId="0" borderId="43" xfId="0" applyFont="1" applyBorder="1" applyAlignment="1" applyProtection="1">
      <alignment/>
      <protection locked="0"/>
    </xf>
    <xf numFmtId="0" fontId="0" fillId="0" borderId="40" xfId="0" applyFont="1" applyBorder="1" applyAlignment="1" applyProtection="1">
      <alignment vertical="top"/>
      <protection locked="0"/>
    </xf>
    <xf numFmtId="0" fontId="0" fillId="0" borderId="41"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0" fillId="0" borderId="44" xfId="0" applyFont="1" applyBorder="1" applyAlignment="1" applyProtection="1">
      <alignment vertical="top"/>
      <protection locked="0"/>
    </xf>
    <xf numFmtId="0" fontId="0" fillId="0" borderId="0" xfId="0" applyAlignment="1">
      <alignment/>
    </xf>
    <xf numFmtId="4" fontId="91" fillId="0" borderId="0" xfId="0" applyNumberFormat="1" applyFont="1" applyAlignment="1" applyProtection="1">
      <alignment vertical="center"/>
      <protection/>
    </xf>
    <xf numFmtId="0" fontId="91" fillId="0" borderId="0" xfId="0" applyFont="1" applyAlignment="1" applyProtection="1">
      <alignment vertical="center"/>
      <protection/>
    </xf>
    <xf numFmtId="0" fontId="90" fillId="0" borderId="0" xfId="0" applyFont="1" applyAlignment="1" applyProtection="1">
      <alignment horizontal="left" vertical="center" wrapText="1"/>
      <protection/>
    </xf>
    <xf numFmtId="4" fontId="87" fillId="0" borderId="0" xfId="0" applyNumberFormat="1" applyFont="1" applyAlignment="1" applyProtection="1">
      <alignment horizontal="right" vertical="center"/>
      <protection/>
    </xf>
    <xf numFmtId="4" fontId="87" fillId="0" borderId="0" xfId="0" applyNumberFormat="1"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88" fillId="0" borderId="29" xfId="0" applyFont="1" applyBorder="1" applyAlignment="1">
      <alignment horizontal="center" vertical="center"/>
    </xf>
    <xf numFmtId="0" fontId="88" fillId="0" borderId="22" xfId="0" applyFont="1" applyBorder="1" applyAlignment="1">
      <alignment horizontal="left" vertical="center"/>
    </xf>
    <xf numFmtId="0" fontId="74" fillId="0" borderId="30" xfId="0" applyFont="1" applyBorder="1" applyAlignment="1">
      <alignment horizontal="left" vertical="center"/>
    </xf>
    <xf numFmtId="0" fontId="74" fillId="0" borderId="0" xfId="0" applyFont="1" applyBorder="1" applyAlignment="1">
      <alignment horizontal="left" vertical="center"/>
    </xf>
    <xf numFmtId="0" fontId="74" fillId="0" borderId="30" xfId="0" applyFont="1" applyBorder="1" applyAlignment="1" applyProtection="1">
      <alignment horizontal="left" vertical="center"/>
      <protection/>
    </xf>
    <xf numFmtId="0" fontId="74" fillId="0" borderId="0" xfId="0" applyFont="1" applyBorder="1" applyAlignment="1" applyProtection="1">
      <alignment horizontal="left" vertical="center"/>
      <protection/>
    </xf>
    <xf numFmtId="0" fontId="2" fillId="35" borderId="17" xfId="0" applyFont="1" applyFill="1" applyBorder="1" applyAlignment="1" applyProtection="1">
      <alignment horizontal="center" vertical="center"/>
      <protection/>
    </xf>
    <xf numFmtId="0" fontId="2" fillId="35" borderId="18" xfId="0" applyFont="1" applyFill="1" applyBorder="1" applyAlignment="1" applyProtection="1">
      <alignment horizontal="left" vertical="center"/>
      <protection/>
    </xf>
    <xf numFmtId="0" fontId="2" fillId="35" borderId="18" xfId="0" applyFont="1" applyFill="1" applyBorder="1" applyAlignment="1" applyProtection="1">
      <alignment horizontal="center" vertical="center"/>
      <protection/>
    </xf>
    <xf numFmtId="0" fontId="2" fillId="35" borderId="18" xfId="0" applyFont="1" applyFill="1" applyBorder="1" applyAlignment="1" applyProtection="1">
      <alignment horizontal="right" vertical="center"/>
      <protection/>
    </xf>
    <xf numFmtId="164" fontId="74" fillId="0" borderId="0" xfId="0" applyNumberFormat="1" applyFont="1" applyBorder="1" applyAlignment="1" applyProtection="1">
      <alignment horizontal="center" vertical="center"/>
      <protection/>
    </xf>
    <xf numFmtId="0" fontId="74" fillId="0" borderId="0" xfId="0" applyFont="1" applyBorder="1" applyAlignment="1" applyProtection="1">
      <alignment vertical="center"/>
      <protection/>
    </xf>
    <xf numFmtId="4" fontId="99" fillId="0" borderId="0" xfId="0" applyNumberFormat="1" applyFont="1" applyBorder="1" applyAlignment="1" applyProtection="1">
      <alignment vertical="center"/>
      <protection/>
    </xf>
    <xf numFmtId="0" fontId="3" fillId="34" borderId="18"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4" fontId="3" fillId="34" borderId="18" xfId="0" applyNumberFormat="1" applyFont="1" applyFill="1" applyBorder="1" applyAlignment="1" applyProtection="1">
      <alignment vertical="center"/>
      <protection/>
    </xf>
    <xf numFmtId="0" fontId="0" fillId="34" borderId="25" xfId="0" applyFont="1" applyFill="1" applyBorder="1" applyAlignment="1" applyProtection="1">
      <alignment vertical="center"/>
      <protection/>
    </xf>
    <xf numFmtId="0" fontId="99" fillId="0" borderId="0" xfId="0" applyFont="1" applyAlignment="1">
      <alignment horizontal="left" vertical="top" wrapText="1"/>
    </xf>
    <xf numFmtId="0" fontId="99" fillId="0" borderId="0" xfId="0" applyFont="1" applyAlignment="1">
      <alignment horizontal="left" vertical="center"/>
    </xf>
    <xf numFmtId="0" fontId="2" fillId="0" borderId="0" xfId="0" applyFont="1" applyBorder="1" applyAlignment="1" applyProtection="1">
      <alignment horizontal="left" vertical="center"/>
      <protection/>
    </xf>
    <xf numFmtId="0" fontId="0" fillId="0" borderId="0" xfId="0" applyBorder="1" applyAlignment="1" applyProtection="1">
      <alignment/>
      <protection/>
    </xf>
    <xf numFmtId="0" fontId="3" fillId="0" borderId="0" xfId="0" applyFont="1" applyBorder="1" applyAlignment="1" applyProtection="1">
      <alignment horizontal="left" vertical="top" wrapText="1"/>
      <protection/>
    </xf>
    <xf numFmtId="49" fontId="2" fillId="2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xf>
    <xf numFmtId="0" fontId="2" fillId="0" borderId="0" xfId="0" applyFont="1" applyBorder="1" applyAlignment="1" applyProtection="1">
      <alignment horizontal="left" vertical="center" wrapText="1"/>
      <protection/>
    </xf>
    <xf numFmtId="4" fontId="7"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74"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86" fillId="0" borderId="0" xfId="0" applyFont="1" applyAlignment="1" applyProtection="1">
      <alignment horizontal="left" vertical="center" wrapText="1"/>
      <protection/>
    </xf>
    <xf numFmtId="0" fontId="86" fillId="0" borderId="0" xfId="0" applyFont="1" applyAlignment="1" applyProtection="1">
      <alignment horizontal="left" vertical="center"/>
      <protection/>
    </xf>
    <xf numFmtId="0" fontId="0" fillId="0" borderId="0" xfId="0" applyFont="1" applyAlignment="1" applyProtection="1">
      <alignment vertical="center"/>
      <protection/>
    </xf>
    <xf numFmtId="0" fontId="93" fillId="33" borderId="0" xfId="36" applyFont="1" applyFill="1" applyAlignment="1">
      <alignment vertical="center"/>
    </xf>
    <xf numFmtId="0" fontId="86" fillId="0" borderId="0" xfId="0" applyFont="1" applyBorder="1" applyAlignment="1" applyProtection="1">
      <alignment horizontal="left" vertical="center" wrapText="1"/>
      <protection/>
    </xf>
    <xf numFmtId="0" fontId="86"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locked="0"/>
    </xf>
    <xf numFmtId="0" fontId="10" fillId="0" borderId="43" xfId="0" applyFont="1" applyBorder="1" applyAlignment="1" applyProtection="1">
      <alignment horizontal="left" wrapText="1"/>
      <protection locked="0"/>
    </xf>
    <xf numFmtId="0" fontId="2" fillId="0" borderId="0" xfId="0"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10" fillId="0" borderId="43" xfId="0" applyFont="1" applyBorder="1" applyAlignment="1" applyProtection="1">
      <alignment horizontal="left"/>
      <protection locked="0"/>
    </xf>
    <xf numFmtId="0" fontId="2" fillId="0" borderId="0" xfId="0" applyFont="1" applyBorder="1" applyAlignment="1" applyProtection="1">
      <alignment horizontal="left" vertical="top"/>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75" customHeight="1">
      <c r="AR2" s="333"/>
      <c r="AS2" s="333"/>
      <c r="AT2" s="333"/>
      <c r="AU2" s="333"/>
      <c r="AV2" s="333"/>
      <c r="AW2" s="333"/>
      <c r="AX2" s="333"/>
      <c r="AY2" s="333"/>
      <c r="AZ2" s="333"/>
      <c r="BA2" s="333"/>
      <c r="BB2" s="333"/>
      <c r="BC2" s="333"/>
      <c r="BD2" s="333"/>
      <c r="BE2" s="333"/>
      <c r="BS2" s="23" t="s">
        <v>8</v>
      </c>
      <c r="BT2" s="23" t="s">
        <v>9</v>
      </c>
    </row>
    <row r="3" spans="2:72" ht="6.7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7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25" customHeight="1">
      <c r="B5" s="27"/>
      <c r="C5" s="28"/>
      <c r="D5" s="33" t="s">
        <v>15</v>
      </c>
      <c r="E5" s="28"/>
      <c r="F5" s="28"/>
      <c r="G5" s="28"/>
      <c r="H5" s="28"/>
      <c r="I5" s="28"/>
      <c r="J5" s="28"/>
      <c r="K5" s="362" t="s">
        <v>16</v>
      </c>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28"/>
      <c r="AQ5" s="30"/>
      <c r="BE5" s="360" t="s">
        <v>17</v>
      </c>
      <c r="BS5" s="23" t="s">
        <v>8</v>
      </c>
    </row>
    <row r="6" spans="2:71" ht="36.75" customHeight="1">
      <c r="B6" s="27"/>
      <c r="C6" s="28"/>
      <c r="D6" s="35" t="s">
        <v>18</v>
      </c>
      <c r="E6" s="28"/>
      <c r="F6" s="28"/>
      <c r="G6" s="28"/>
      <c r="H6" s="28"/>
      <c r="I6" s="28"/>
      <c r="J6" s="28"/>
      <c r="K6" s="364" t="s">
        <v>19</v>
      </c>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28"/>
      <c r="AQ6" s="30"/>
      <c r="BE6" s="361"/>
      <c r="BS6" s="23" t="s">
        <v>8</v>
      </c>
    </row>
    <row r="7" spans="2:71" ht="14.2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61"/>
      <c r="BS7" s="23" t="s">
        <v>8</v>
      </c>
    </row>
    <row r="8" spans="2:71" ht="14.2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61"/>
      <c r="BS8" s="23" t="s">
        <v>8</v>
      </c>
    </row>
    <row r="9" spans="2:71" ht="14.2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61"/>
      <c r="BS9" s="23" t="s">
        <v>8</v>
      </c>
    </row>
    <row r="10" spans="2:71" ht="14.2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61"/>
      <c r="BS10" s="23" t="s">
        <v>8</v>
      </c>
    </row>
    <row r="11" spans="2:71" ht="18"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61"/>
      <c r="BS11" s="23" t="s">
        <v>8</v>
      </c>
    </row>
    <row r="12" spans="2:71" ht="6.7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61"/>
      <c r="BS12" s="23" t="s">
        <v>8</v>
      </c>
    </row>
    <row r="13" spans="2:71" ht="14.2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61"/>
      <c r="BS13" s="23" t="s">
        <v>8</v>
      </c>
    </row>
    <row r="14" spans="2:71" ht="15">
      <c r="B14" s="27"/>
      <c r="C14" s="28"/>
      <c r="D14" s="28"/>
      <c r="E14" s="365" t="s">
        <v>32</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 t="s">
        <v>30</v>
      </c>
      <c r="AL14" s="28"/>
      <c r="AM14" s="28"/>
      <c r="AN14" s="38" t="s">
        <v>32</v>
      </c>
      <c r="AO14" s="28"/>
      <c r="AP14" s="28"/>
      <c r="AQ14" s="30"/>
      <c r="BE14" s="361"/>
      <c r="BS14" s="23" t="s">
        <v>8</v>
      </c>
    </row>
    <row r="15" spans="2:71" ht="6.7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61"/>
      <c r="BS15" s="23" t="s">
        <v>6</v>
      </c>
    </row>
    <row r="16" spans="2:71" ht="14.2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61"/>
      <c r="BS16" s="23" t="s">
        <v>6</v>
      </c>
    </row>
    <row r="17" spans="2:71" ht="18" customHeight="1">
      <c r="B17" s="27"/>
      <c r="C17" s="28"/>
      <c r="D17" s="28"/>
      <c r="E17" s="34" t="s">
        <v>29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61"/>
      <c r="BS17" s="23" t="s">
        <v>34</v>
      </c>
    </row>
    <row r="18" spans="2:71" ht="6.7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61"/>
      <c r="BS18" s="23" t="s">
        <v>8</v>
      </c>
    </row>
    <row r="19" spans="2:71" ht="14.25" customHeight="1">
      <c r="B19" s="27"/>
      <c r="C19" s="28"/>
      <c r="D19" s="36" t="s">
        <v>35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61"/>
      <c r="BS19" s="23" t="s">
        <v>8</v>
      </c>
    </row>
    <row r="20" spans="2:71" ht="57" customHeight="1">
      <c r="B20" s="27"/>
      <c r="C20" s="28"/>
      <c r="D20" s="28"/>
      <c r="E20" s="367" t="s">
        <v>36</v>
      </c>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28"/>
      <c r="AP20" s="28"/>
      <c r="AQ20" s="30"/>
      <c r="BE20" s="361"/>
      <c r="BS20" s="23" t="s">
        <v>6</v>
      </c>
    </row>
    <row r="21" spans="2:57" ht="6.7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61"/>
    </row>
    <row r="22" spans="2:57" ht="6.7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61"/>
    </row>
    <row r="23" spans="2:57" s="1" customFormat="1" ht="25.5" customHeight="1">
      <c r="B23" s="40"/>
      <c r="C23" s="41"/>
      <c r="D23" s="42" t="s">
        <v>37</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8">
        <f>ROUND(AG51,2)</f>
        <v>0</v>
      </c>
      <c r="AL23" s="369"/>
      <c r="AM23" s="369"/>
      <c r="AN23" s="369"/>
      <c r="AO23" s="369"/>
      <c r="AP23" s="41"/>
      <c r="AQ23" s="44"/>
      <c r="BE23" s="361"/>
    </row>
    <row r="24" spans="2:57" s="1" customFormat="1" ht="6.7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61"/>
    </row>
    <row r="25" spans="2:57" s="1" customFormat="1" ht="13.5">
      <c r="B25" s="40"/>
      <c r="C25" s="41"/>
      <c r="D25" s="41"/>
      <c r="E25" s="41"/>
      <c r="F25" s="41"/>
      <c r="G25" s="41"/>
      <c r="H25" s="41"/>
      <c r="I25" s="41"/>
      <c r="J25" s="41"/>
      <c r="K25" s="41"/>
      <c r="L25" s="370" t="s">
        <v>38</v>
      </c>
      <c r="M25" s="370"/>
      <c r="N25" s="370"/>
      <c r="O25" s="370"/>
      <c r="P25" s="41"/>
      <c r="Q25" s="41"/>
      <c r="R25" s="41"/>
      <c r="S25" s="41"/>
      <c r="T25" s="41"/>
      <c r="U25" s="41"/>
      <c r="V25" s="41"/>
      <c r="W25" s="370" t="s">
        <v>39</v>
      </c>
      <c r="X25" s="370"/>
      <c r="Y25" s="370"/>
      <c r="Z25" s="370"/>
      <c r="AA25" s="370"/>
      <c r="AB25" s="370"/>
      <c r="AC25" s="370"/>
      <c r="AD25" s="370"/>
      <c r="AE25" s="370"/>
      <c r="AF25" s="41"/>
      <c r="AG25" s="41"/>
      <c r="AH25" s="41"/>
      <c r="AI25" s="41"/>
      <c r="AJ25" s="41"/>
      <c r="AK25" s="370" t="s">
        <v>40</v>
      </c>
      <c r="AL25" s="370"/>
      <c r="AM25" s="370"/>
      <c r="AN25" s="370"/>
      <c r="AO25" s="370"/>
      <c r="AP25" s="41"/>
      <c r="AQ25" s="44"/>
      <c r="BE25" s="361"/>
    </row>
    <row r="26" spans="2:57" s="2" customFormat="1" ht="14.25" customHeight="1">
      <c r="B26" s="46"/>
      <c r="C26" s="47"/>
      <c r="D26" s="48" t="s">
        <v>41</v>
      </c>
      <c r="E26" s="47"/>
      <c r="F26" s="48" t="s">
        <v>42</v>
      </c>
      <c r="G26" s="47"/>
      <c r="H26" s="47"/>
      <c r="I26" s="47"/>
      <c r="J26" s="47"/>
      <c r="K26" s="47"/>
      <c r="L26" s="353">
        <v>0.21</v>
      </c>
      <c r="M26" s="354"/>
      <c r="N26" s="354"/>
      <c r="O26" s="354"/>
      <c r="P26" s="47"/>
      <c r="Q26" s="47"/>
      <c r="R26" s="47"/>
      <c r="S26" s="47"/>
      <c r="T26" s="47"/>
      <c r="U26" s="47"/>
      <c r="V26" s="47"/>
      <c r="W26" s="355">
        <f>ROUND(AZ51,2)</f>
        <v>0</v>
      </c>
      <c r="X26" s="354"/>
      <c r="Y26" s="354"/>
      <c r="Z26" s="354"/>
      <c r="AA26" s="354"/>
      <c r="AB26" s="354"/>
      <c r="AC26" s="354"/>
      <c r="AD26" s="354"/>
      <c r="AE26" s="354"/>
      <c r="AF26" s="47"/>
      <c r="AG26" s="47"/>
      <c r="AH26" s="47"/>
      <c r="AI26" s="47"/>
      <c r="AJ26" s="47"/>
      <c r="AK26" s="355">
        <f>ROUND(AV51,2)</f>
        <v>0</v>
      </c>
      <c r="AL26" s="354"/>
      <c r="AM26" s="354"/>
      <c r="AN26" s="354"/>
      <c r="AO26" s="354"/>
      <c r="AP26" s="47"/>
      <c r="AQ26" s="49"/>
      <c r="BE26" s="361"/>
    </row>
    <row r="27" spans="2:57" s="2" customFormat="1" ht="14.25" customHeight="1">
      <c r="B27" s="46"/>
      <c r="C27" s="47"/>
      <c r="D27" s="47"/>
      <c r="E27" s="47"/>
      <c r="F27" s="48" t="s">
        <v>43</v>
      </c>
      <c r="G27" s="47"/>
      <c r="H27" s="47"/>
      <c r="I27" s="47"/>
      <c r="J27" s="47"/>
      <c r="K27" s="47"/>
      <c r="L27" s="353">
        <v>0.15</v>
      </c>
      <c r="M27" s="354"/>
      <c r="N27" s="354"/>
      <c r="O27" s="354"/>
      <c r="P27" s="47"/>
      <c r="Q27" s="47"/>
      <c r="R27" s="47"/>
      <c r="S27" s="47"/>
      <c r="T27" s="47"/>
      <c r="U27" s="47"/>
      <c r="V27" s="47"/>
      <c r="W27" s="355">
        <f>ROUND(BA51,2)</f>
        <v>0</v>
      </c>
      <c r="X27" s="354"/>
      <c r="Y27" s="354"/>
      <c r="Z27" s="354"/>
      <c r="AA27" s="354"/>
      <c r="AB27" s="354"/>
      <c r="AC27" s="354"/>
      <c r="AD27" s="354"/>
      <c r="AE27" s="354"/>
      <c r="AF27" s="47"/>
      <c r="AG27" s="47"/>
      <c r="AH27" s="47"/>
      <c r="AI27" s="47"/>
      <c r="AJ27" s="47"/>
      <c r="AK27" s="355">
        <f>ROUND(AW51,2)</f>
        <v>0</v>
      </c>
      <c r="AL27" s="354"/>
      <c r="AM27" s="354"/>
      <c r="AN27" s="354"/>
      <c r="AO27" s="354"/>
      <c r="AP27" s="47"/>
      <c r="AQ27" s="49"/>
      <c r="BE27" s="361"/>
    </row>
    <row r="28" spans="2:57" s="2" customFormat="1" ht="14.25" customHeight="1" hidden="1">
      <c r="B28" s="46"/>
      <c r="C28" s="47"/>
      <c r="D28" s="47"/>
      <c r="E28" s="47"/>
      <c r="F28" s="48" t="s">
        <v>44</v>
      </c>
      <c r="G28" s="47"/>
      <c r="H28" s="47"/>
      <c r="I28" s="47"/>
      <c r="J28" s="47"/>
      <c r="K28" s="47"/>
      <c r="L28" s="353">
        <v>0.21</v>
      </c>
      <c r="M28" s="354"/>
      <c r="N28" s="354"/>
      <c r="O28" s="354"/>
      <c r="P28" s="47"/>
      <c r="Q28" s="47"/>
      <c r="R28" s="47"/>
      <c r="S28" s="47"/>
      <c r="T28" s="47"/>
      <c r="U28" s="47"/>
      <c r="V28" s="47"/>
      <c r="W28" s="355">
        <f>ROUND(BB51,2)</f>
        <v>0</v>
      </c>
      <c r="X28" s="354"/>
      <c r="Y28" s="354"/>
      <c r="Z28" s="354"/>
      <c r="AA28" s="354"/>
      <c r="AB28" s="354"/>
      <c r="AC28" s="354"/>
      <c r="AD28" s="354"/>
      <c r="AE28" s="354"/>
      <c r="AF28" s="47"/>
      <c r="AG28" s="47"/>
      <c r="AH28" s="47"/>
      <c r="AI28" s="47"/>
      <c r="AJ28" s="47"/>
      <c r="AK28" s="355">
        <v>0</v>
      </c>
      <c r="AL28" s="354"/>
      <c r="AM28" s="354"/>
      <c r="AN28" s="354"/>
      <c r="AO28" s="354"/>
      <c r="AP28" s="47"/>
      <c r="AQ28" s="49"/>
      <c r="BE28" s="361"/>
    </row>
    <row r="29" spans="2:57" s="2" customFormat="1" ht="14.25" customHeight="1" hidden="1">
      <c r="B29" s="46"/>
      <c r="C29" s="47"/>
      <c r="D29" s="47"/>
      <c r="E29" s="47"/>
      <c r="F29" s="48" t="s">
        <v>45</v>
      </c>
      <c r="G29" s="47"/>
      <c r="H29" s="47"/>
      <c r="I29" s="47"/>
      <c r="J29" s="47"/>
      <c r="K29" s="47"/>
      <c r="L29" s="353">
        <v>0.15</v>
      </c>
      <c r="M29" s="354"/>
      <c r="N29" s="354"/>
      <c r="O29" s="354"/>
      <c r="P29" s="47"/>
      <c r="Q29" s="47"/>
      <c r="R29" s="47"/>
      <c r="S29" s="47"/>
      <c r="T29" s="47"/>
      <c r="U29" s="47"/>
      <c r="V29" s="47"/>
      <c r="W29" s="355">
        <f>ROUND(BC51,2)</f>
        <v>0</v>
      </c>
      <c r="X29" s="354"/>
      <c r="Y29" s="354"/>
      <c r="Z29" s="354"/>
      <c r="AA29" s="354"/>
      <c r="AB29" s="354"/>
      <c r="AC29" s="354"/>
      <c r="AD29" s="354"/>
      <c r="AE29" s="354"/>
      <c r="AF29" s="47"/>
      <c r="AG29" s="47"/>
      <c r="AH29" s="47"/>
      <c r="AI29" s="47"/>
      <c r="AJ29" s="47"/>
      <c r="AK29" s="355">
        <v>0</v>
      </c>
      <c r="AL29" s="354"/>
      <c r="AM29" s="354"/>
      <c r="AN29" s="354"/>
      <c r="AO29" s="354"/>
      <c r="AP29" s="47"/>
      <c r="AQ29" s="49"/>
      <c r="BE29" s="361"/>
    </row>
    <row r="30" spans="2:57" s="2" customFormat="1" ht="14.25" customHeight="1" hidden="1">
      <c r="B30" s="46"/>
      <c r="C30" s="47"/>
      <c r="D30" s="47"/>
      <c r="E30" s="47"/>
      <c r="F30" s="48" t="s">
        <v>46</v>
      </c>
      <c r="G30" s="47"/>
      <c r="H30" s="47"/>
      <c r="I30" s="47"/>
      <c r="J30" s="47"/>
      <c r="K30" s="47"/>
      <c r="L30" s="353">
        <v>0</v>
      </c>
      <c r="M30" s="354"/>
      <c r="N30" s="354"/>
      <c r="O30" s="354"/>
      <c r="P30" s="47"/>
      <c r="Q30" s="47"/>
      <c r="R30" s="47"/>
      <c r="S30" s="47"/>
      <c r="T30" s="47"/>
      <c r="U30" s="47"/>
      <c r="V30" s="47"/>
      <c r="W30" s="355">
        <f>ROUND(BD51,2)</f>
        <v>0</v>
      </c>
      <c r="X30" s="354"/>
      <c r="Y30" s="354"/>
      <c r="Z30" s="354"/>
      <c r="AA30" s="354"/>
      <c r="AB30" s="354"/>
      <c r="AC30" s="354"/>
      <c r="AD30" s="354"/>
      <c r="AE30" s="354"/>
      <c r="AF30" s="47"/>
      <c r="AG30" s="47"/>
      <c r="AH30" s="47"/>
      <c r="AI30" s="47"/>
      <c r="AJ30" s="47"/>
      <c r="AK30" s="355">
        <v>0</v>
      </c>
      <c r="AL30" s="354"/>
      <c r="AM30" s="354"/>
      <c r="AN30" s="354"/>
      <c r="AO30" s="354"/>
      <c r="AP30" s="47"/>
      <c r="AQ30" s="49"/>
      <c r="BE30" s="361"/>
    </row>
    <row r="31" spans="2:57" s="1" customFormat="1" ht="6.7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61"/>
    </row>
    <row r="32" spans="2:57" s="1" customFormat="1" ht="25.5" customHeight="1">
      <c r="B32" s="40"/>
      <c r="C32" s="50"/>
      <c r="D32" s="51" t="s">
        <v>47</v>
      </c>
      <c r="E32" s="52"/>
      <c r="F32" s="52"/>
      <c r="G32" s="52"/>
      <c r="H32" s="52"/>
      <c r="I32" s="52"/>
      <c r="J32" s="52"/>
      <c r="K32" s="52"/>
      <c r="L32" s="52"/>
      <c r="M32" s="52"/>
      <c r="N32" s="52"/>
      <c r="O32" s="52"/>
      <c r="P32" s="52"/>
      <c r="Q32" s="52"/>
      <c r="R32" s="52"/>
      <c r="S32" s="52"/>
      <c r="T32" s="53" t="s">
        <v>48</v>
      </c>
      <c r="U32" s="52"/>
      <c r="V32" s="52"/>
      <c r="W32" s="52"/>
      <c r="X32" s="356" t="s">
        <v>49</v>
      </c>
      <c r="Y32" s="357"/>
      <c r="Z32" s="357"/>
      <c r="AA32" s="357"/>
      <c r="AB32" s="357"/>
      <c r="AC32" s="52"/>
      <c r="AD32" s="52"/>
      <c r="AE32" s="52"/>
      <c r="AF32" s="52"/>
      <c r="AG32" s="52"/>
      <c r="AH32" s="52"/>
      <c r="AI32" s="52"/>
      <c r="AJ32" s="52"/>
      <c r="AK32" s="358">
        <f>SUM(AK23:AK30)</f>
        <v>0</v>
      </c>
      <c r="AL32" s="357"/>
      <c r="AM32" s="357"/>
      <c r="AN32" s="357"/>
      <c r="AO32" s="359"/>
      <c r="AP32" s="50"/>
      <c r="AQ32" s="54"/>
      <c r="BE32" s="361"/>
    </row>
    <row r="33" spans="2:43" s="1" customFormat="1" ht="6.7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7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7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75" customHeight="1">
      <c r="B39" s="40"/>
      <c r="C39" s="61" t="s">
        <v>50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7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25" customHeight="1">
      <c r="B41" s="63"/>
      <c r="C41" s="64" t="s">
        <v>15</v>
      </c>
      <c r="D41" s="65"/>
      <c r="E41" s="65"/>
      <c r="F41" s="65"/>
      <c r="G41" s="65"/>
      <c r="H41" s="65"/>
      <c r="I41" s="65"/>
      <c r="J41" s="65"/>
      <c r="K41" s="65"/>
      <c r="L41" s="65" t="str">
        <f>K5</f>
        <v>296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75" customHeight="1">
      <c r="B42" s="67"/>
      <c r="C42" s="68" t="s">
        <v>18</v>
      </c>
      <c r="D42" s="69"/>
      <c r="E42" s="69"/>
      <c r="F42" s="69"/>
      <c r="G42" s="69"/>
      <c r="H42" s="69"/>
      <c r="I42" s="69"/>
      <c r="J42" s="69"/>
      <c r="K42" s="69"/>
      <c r="L42" s="339" t="str">
        <f>K6</f>
        <v>PID Březiněves, Praha 8</v>
      </c>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69"/>
      <c r="AQ42" s="69"/>
      <c r="AR42" s="70"/>
    </row>
    <row r="43" spans="2:44" s="1" customFormat="1" ht="6.7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23</v>
      </c>
      <c r="D44" s="62"/>
      <c r="E44" s="62"/>
      <c r="F44" s="62"/>
      <c r="G44" s="62"/>
      <c r="H44" s="62"/>
      <c r="I44" s="62"/>
      <c r="J44" s="62"/>
      <c r="K44" s="62"/>
      <c r="L44" s="71" t="str">
        <f>IF(K8="","",K8)</f>
        <v>Praha 8</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41" t="str">
        <f>IF(AN8="","",AN8)</f>
        <v>12. 6. 2018</v>
      </c>
      <c r="AN44" s="341"/>
      <c r="AO44" s="62"/>
      <c r="AP44" s="62"/>
      <c r="AQ44" s="62"/>
      <c r="AR44" s="60"/>
    </row>
    <row r="45" spans="2:44" s="1" customFormat="1" ht="6.7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27</v>
      </c>
      <c r="D46" s="62"/>
      <c r="E46" s="62"/>
      <c r="F46" s="62"/>
      <c r="G46" s="62"/>
      <c r="H46" s="62"/>
      <c r="I46" s="62"/>
      <c r="J46" s="62"/>
      <c r="K46" s="62"/>
      <c r="L46" s="65" t="str">
        <f>IF(E11="","",E11)</f>
        <v> </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42" t="str">
        <f>IF(E17="","",E17)</f>
        <v> </v>
      </c>
      <c r="AN46" s="342"/>
      <c r="AO46" s="342"/>
      <c r="AP46" s="342"/>
      <c r="AQ46" s="62"/>
      <c r="AR46" s="60"/>
      <c r="AS46" s="343" t="s">
        <v>51</v>
      </c>
      <c r="AT46" s="344"/>
      <c r="AU46" s="73"/>
      <c r="AV46" s="73"/>
      <c r="AW46" s="73"/>
      <c r="AX46" s="73"/>
      <c r="AY46" s="73"/>
      <c r="AZ46" s="73"/>
      <c r="BA46" s="73"/>
      <c r="BB46" s="73"/>
      <c r="BC46" s="73"/>
      <c r="BD46" s="74"/>
    </row>
    <row r="47" spans="2:56" s="1" customFormat="1" ht="15">
      <c r="B47" s="40"/>
      <c r="C47" s="64" t="s">
        <v>31</v>
      </c>
      <c r="D47" s="62"/>
      <c r="E47" s="62"/>
      <c r="F47" s="62"/>
      <c r="G47" s="62"/>
      <c r="H47" s="62"/>
      <c r="I47" s="62"/>
      <c r="J47" s="62"/>
      <c r="K47" s="62"/>
      <c r="L47" s="65">
        <f>IF(E14="Vyplň údaj","",E14)</f>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5"/>
      <c r="AT47" s="346"/>
      <c r="AU47" s="75"/>
      <c r="AV47" s="75"/>
      <c r="AW47" s="75"/>
      <c r="AX47" s="75"/>
      <c r="AY47" s="75"/>
      <c r="AZ47" s="75"/>
      <c r="BA47" s="75"/>
      <c r="BB47" s="75"/>
      <c r="BC47" s="75"/>
      <c r="BD47" s="76"/>
    </row>
    <row r="48" spans="2:56" s="1" customFormat="1" ht="10.5"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7"/>
      <c r="AT48" s="348"/>
      <c r="AU48" s="41"/>
      <c r="AV48" s="41"/>
      <c r="AW48" s="41"/>
      <c r="AX48" s="41"/>
      <c r="AY48" s="41"/>
      <c r="AZ48" s="41"/>
      <c r="BA48" s="41"/>
      <c r="BB48" s="41"/>
      <c r="BC48" s="41"/>
      <c r="BD48" s="77"/>
    </row>
    <row r="49" spans="2:56" s="1" customFormat="1" ht="29.25" customHeight="1">
      <c r="B49" s="40"/>
      <c r="C49" s="349" t="s">
        <v>52</v>
      </c>
      <c r="D49" s="350"/>
      <c r="E49" s="350"/>
      <c r="F49" s="350"/>
      <c r="G49" s="350"/>
      <c r="H49" s="78"/>
      <c r="I49" s="351" t="s">
        <v>53</v>
      </c>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2" t="s">
        <v>54</v>
      </c>
      <c r="AH49" s="350"/>
      <c r="AI49" s="350"/>
      <c r="AJ49" s="350"/>
      <c r="AK49" s="350"/>
      <c r="AL49" s="350"/>
      <c r="AM49" s="350"/>
      <c r="AN49" s="351" t="s">
        <v>55</v>
      </c>
      <c r="AO49" s="350"/>
      <c r="AP49" s="350"/>
      <c r="AQ49" s="79" t="s">
        <v>56</v>
      </c>
      <c r="AR49" s="60"/>
      <c r="AS49" s="80" t="s">
        <v>57</v>
      </c>
      <c r="AT49" s="81" t="s">
        <v>58</v>
      </c>
      <c r="AU49" s="81" t="s">
        <v>59</v>
      </c>
      <c r="AV49" s="81" t="s">
        <v>60</v>
      </c>
      <c r="AW49" s="81" t="s">
        <v>61</v>
      </c>
      <c r="AX49" s="81" t="s">
        <v>62</v>
      </c>
      <c r="AY49" s="81" t="s">
        <v>63</v>
      </c>
      <c r="AZ49" s="81" t="s">
        <v>64</v>
      </c>
      <c r="BA49" s="81" t="s">
        <v>65</v>
      </c>
      <c r="BB49" s="81" t="s">
        <v>66</v>
      </c>
      <c r="BC49" s="81" t="s">
        <v>67</v>
      </c>
      <c r="BD49" s="82" t="s">
        <v>68</v>
      </c>
    </row>
    <row r="50" spans="2:56" s="1" customFormat="1" ht="10.5"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25" customHeight="1">
      <c r="B51" s="67"/>
      <c r="C51" s="86" t="s">
        <v>69</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7">
        <f>ROUND(SUM(AG52:AG54),2)</f>
        <v>0</v>
      </c>
      <c r="AH51" s="337"/>
      <c r="AI51" s="337"/>
      <c r="AJ51" s="337"/>
      <c r="AK51" s="337"/>
      <c r="AL51" s="337"/>
      <c r="AM51" s="337"/>
      <c r="AN51" s="338">
        <f>SUM(AG51,AT51)</f>
        <v>0</v>
      </c>
      <c r="AO51" s="338"/>
      <c r="AP51" s="338"/>
      <c r="AQ51" s="88" t="s">
        <v>21</v>
      </c>
      <c r="AR51" s="70"/>
      <c r="AS51" s="89">
        <f>ROUND(SUM(AS52:AS54),2)</f>
        <v>0</v>
      </c>
      <c r="AT51" s="90">
        <f>ROUND(SUM(AV51:AW51),2)</f>
        <v>0</v>
      </c>
      <c r="AU51" s="91">
        <f>ROUND(SUM(AU52:AU54),5)</f>
        <v>0</v>
      </c>
      <c r="AV51" s="90">
        <f>ROUND(AZ51*L26,2)</f>
        <v>0</v>
      </c>
      <c r="AW51" s="90">
        <f>ROUND(BA51*L27,2)</f>
        <v>0</v>
      </c>
      <c r="AX51" s="90">
        <f>ROUND(BB51*L26,2)</f>
        <v>0</v>
      </c>
      <c r="AY51" s="90">
        <f>ROUND(BC51*L27,2)</f>
        <v>0</v>
      </c>
      <c r="AZ51" s="90">
        <f>ROUND(SUM(AZ52:AZ54),2)</f>
        <v>0</v>
      </c>
      <c r="BA51" s="90">
        <f>ROUND(SUM(BA52:BA54),2)</f>
        <v>0</v>
      </c>
      <c r="BB51" s="90">
        <f>ROUND(SUM(BB52:BB54),2)</f>
        <v>0</v>
      </c>
      <c r="BC51" s="90">
        <f>ROUND(SUM(BC52:BC54),2)</f>
        <v>0</v>
      </c>
      <c r="BD51" s="92">
        <f>ROUND(SUM(BD52:BD54),2)</f>
        <v>0</v>
      </c>
      <c r="BS51" s="93" t="s">
        <v>70</v>
      </c>
      <c r="BT51" s="93" t="s">
        <v>71</v>
      </c>
      <c r="BU51" s="94" t="s">
        <v>72</v>
      </c>
      <c r="BV51" s="93" t="s">
        <v>73</v>
      </c>
      <c r="BW51" s="93" t="s">
        <v>7</v>
      </c>
      <c r="BX51" s="93" t="s">
        <v>74</v>
      </c>
      <c r="CL51" s="93" t="s">
        <v>21</v>
      </c>
    </row>
    <row r="52" spans="1:91" s="5" customFormat="1" ht="16.5" customHeight="1">
      <c r="A52" s="95" t="s">
        <v>75</v>
      </c>
      <c r="B52" s="96"/>
      <c r="C52" s="97"/>
      <c r="D52" s="336" t="s">
        <v>76</v>
      </c>
      <c r="E52" s="336"/>
      <c r="F52" s="336"/>
      <c r="G52" s="336"/>
      <c r="H52" s="336"/>
      <c r="I52" s="98"/>
      <c r="J52" s="336" t="s">
        <v>77</v>
      </c>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4">
        <f>'SO 100 - Komunikace a zpe...'!J27</f>
        <v>0</v>
      </c>
      <c r="AH52" s="335"/>
      <c r="AI52" s="335"/>
      <c r="AJ52" s="335"/>
      <c r="AK52" s="335"/>
      <c r="AL52" s="335"/>
      <c r="AM52" s="335"/>
      <c r="AN52" s="334">
        <f>SUM(AG52,AT52)</f>
        <v>0</v>
      </c>
      <c r="AO52" s="335"/>
      <c r="AP52" s="335"/>
      <c r="AQ52" s="99" t="s">
        <v>78</v>
      </c>
      <c r="AR52" s="100"/>
      <c r="AS52" s="101">
        <v>0</v>
      </c>
      <c r="AT52" s="102">
        <f>ROUND(SUM(AV52:AW52),2)</f>
        <v>0</v>
      </c>
      <c r="AU52" s="103">
        <f>'SO 100 - Komunikace a zpe...'!P87</f>
        <v>0</v>
      </c>
      <c r="AV52" s="102">
        <f>'SO 100 - Komunikace a zpe...'!J30</f>
        <v>0</v>
      </c>
      <c r="AW52" s="102">
        <f>'SO 100 - Komunikace a zpe...'!J31</f>
        <v>0</v>
      </c>
      <c r="AX52" s="102">
        <f>'SO 100 - Komunikace a zpe...'!J32</f>
        <v>0</v>
      </c>
      <c r="AY52" s="102">
        <f>'SO 100 - Komunikace a zpe...'!J33</f>
        <v>0</v>
      </c>
      <c r="AZ52" s="102">
        <f>'SO 100 - Komunikace a zpe...'!F30</f>
        <v>0</v>
      </c>
      <c r="BA52" s="102">
        <f>'SO 100 - Komunikace a zpe...'!F31</f>
        <v>0</v>
      </c>
      <c r="BB52" s="102">
        <f>'SO 100 - Komunikace a zpe...'!F32</f>
        <v>0</v>
      </c>
      <c r="BC52" s="102">
        <f>'SO 100 - Komunikace a zpe...'!F33</f>
        <v>0</v>
      </c>
      <c r="BD52" s="104">
        <f>'SO 100 - Komunikace a zpe...'!F34</f>
        <v>0</v>
      </c>
      <c r="BT52" s="105" t="s">
        <v>79</v>
      </c>
      <c r="BV52" s="105" t="s">
        <v>73</v>
      </c>
      <c r="BW52" s="105" t="s">
        <v>80</v>
      </c>
      <c r="BX52" s="105" t="s">
        <v>7</v>
      </c>
      <c r="CL52" s="105" t="s">
        <v>21</v>
      </c>
      <c r="CM52" s="105" t="s">
        <v>81</v>
      </c>
    </row>
    <row r="53" spans="1:91" s="5" customFormat="1" ht="16.5" customHeight="1">
      <c r="A53" s="95" t="s">
        <v>75</v>
      </c>
      <c r="B53" s="96"/>
      <c r="C53" s="97"/>
      <c r="D53" s="336" t="s">
        <v>82</v>
      </c>
      <c r="E53" s="336"/>
      <c r="F53" s="336"/>
      <c r="G53" s="336"/>
      <c r="H53" s="336"/>
      <c r="I53" s="98"/>
      <c r="J53" s="336" t="s">
        <v>83</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4">
        <f>'SO 200 - Veřejné osvětlení'!J27</f>
        <v>0</v>
      </c>
      <c r="AH53" s="335"/>
      <c r="AI53" s="335"/>
      <c r="AJ53" s="335"/>
      <c r="AK53" s="335"/>
      <c r="AL53" s="335"/>
      <c r="AM53" s="335"/>
      <c r="AN53" s="334">
        <f>SUM(AG53,AT53)</f>
        <v>0</v>
      </c>
      <c r="AO53" s="335"/>
      <c r="AP53" s="335"/>
      <c r="AQ53" s="99" t="s">
        <v>78</v>
      </c>
      <c r="AR53" s="100"/>
      <c r="AS53" s="101">
        <v>0</v>
      </c>
      <c r="AT53" s="102">
        <f>ROUND(SUM(AV53:AW53),2)</f>
        <v>0</v>
      </c>
      <c r="AU53" s="103">
        <f>'SO 200 - Veřejné osvětlení'!P80</f>
        <v>0</v>
      </c>
      <c r="AV53" s="102">
        <f>'SO 200 - Veřejné osvětlení'!J30</f>
        <v>0</v>
      </c>
      <c r="AW53" s="102">
        <f>'SO 200 - Veřejné osvětlení'!J31</f>
        <v>0</v>
      </c>
      <c r="AX53" s="102">
        <f>'SO 200 - Veřejné osvětlení'!J32</f>
        <v>0</v>
      </c>
      <c r="AY53" s="102">
        <f>'SO 200 - Veřejné osvětlení'!J33</f>
        <v>0</v>
      </c>
      <c r="AZ53" s="102">
        <f>'SO 200 - Veřejné osvětlení'!F30</f>
        <v>0</v>
      </c>
      <c r="BA53" s="102">
        <f>'SO 200 - Veřejné osvětlení'!F31</f>
        <v>0</v>
      </c>
      <c r="BB53" s="102">
        <f>'SO 200 - Veřejné osvětlení'!F32</f>
        <v>0</v>
      </c>
      <c r="BC53" s="102">
        <f>'SO 200 - Veřejné osvětlení'!F33</f>
        <v>0</v>
      </c>
      <c r="BD53" s="104">
        <f>'SO 200 - Veřejné osvětlení'!F34</f>
        <v>0</v>
      </c>
      <c r="BT53" s="105" t="s">
        <v>79</v>
      </c>
      <c r="BV53" s="105" t="s">
        <v>73</v>
      </c>
      <c r="BW53" s="105" t="s">
        <v>84</v>
      </c>
      <c r="BX53" s="105" t="s">
        <v>7</v>
      </c>
      <c r="CL53" s="105" t="s">
        <v>21</v>
      </c>
      <c r="CM53" s="105" t="s">
        <v>81</v>
      </c>
    </row>
    <row r="54" spans="1:91" s="5" customFormat="1" ht="16.5" customHeight="1">
      <c r="A54" s="95" t="s">
        <v>75</v>
      </c>
      <c r="B54" s="96"/>
      <c r="C54" s="97"/>
      <c r="D54" s="336" t="s">
        <v>85</v>
      </c>
      <c r="E54" s="336"/>
      <c r="F54" s="336"/>
      <c r="G54" s="336"/>
      <c r="H54" s="336"/>
      <c r="I54" s="98"/>
      <c r="J54" s="336" t="s">
        <v>86</v>
      </c>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4">
        <f>'SO 300 - VRN'!J27</f>
        <v>0</v>
      </c>
      <c r="AH54" s="335"/>
      <c r="AI54" s="335"/>
      <c r="AJ54" s="335"/>
      <c r="AK54" s="335"/>
      <c r="AL54" s="335"/>
      <c r="AM54" s="335"/>
      <c r="AN54" s="334">
        <f>SUM(AG54,AT54)</f>
        <v>0</v>
      </c>
      <c r="AO54" s="335"/>
      <c r="AP54" s="335"/>
      <c r="AQ54" s="99" t="s">
        <v>78</v>
      </c>
      <c r="AR54" s="100"/>
      <c r="AS54" s="106">
        <v>0</v>
      </c>
      <c r="AT54" s="107">
        <f>ROUND(SUM(AV54:AW54),2)</f>
        <v>0</v>
      </c>
      <c r="AU54" s="108">
        <f>'SO 300 - VRN'!P83</f>
        <v>0</v>
      </c>
      <c r="AV54" s="107">
        <f>'SO 300 - VRN'!J30</f>
        <v>0</v>
      </c>
      <c r="AW54" s="107">
        <f>'SO 300 - VRN'!J31</f>
        <v>0</v>
      </c>
      <c r="AX54" s="107">
        <f>'SO 300 - VRN'!J32</f>
        <v>0</v>
      </c>
      <c r="AY54" s="107">
        <f>'SO 300 - VRN'!J33</f>
        <v>0</v>
      </c>
      <c r="AZ54" s="107">
        <f>'SO 300 - VRN'!F30</f>
        <v>0</v>
      </c>
      <c r="BA54" s="107">
        <f>'SO 300 - VRN'!F31</f>
        <v>0</v>
      </c>
      <c r="BB54" s="107">
        <f>'SO 300 - VRN'!F32</f>
        <v>0</v>
      </c>
      <c r="BC54" s="107">
        <f>'SO 300 - VRN'!F33</f>
        <v>0</v>
      </c>
      <c r="BD54" s="109">
        <f>'SO 300 - VRN'!F34</f>
        <v>0</v>
      </c>
      <c r="BT54" s="105" t="s">
        <v>79</v>
      </c>
      <c r="BV54" s="105" t="s">
        <v>73</v>
      </c>
      <c r="BW54" s="105" t="s">
        <v>87</v>
      </c>
      <c r="BX54" s="105" t="s">
        <v>7</v>
      </c>
      <c r="CL54" s="105" t="s">
        <v>21</v>
      </c>
      <c r="CM54" s="105" t="s">
        <v>81</v>
      </c>
    </row>
    <row r="55" spans="2:44" s="1" customFormat="1" ht="30" customHeight="1">
      <c r="B55" s="40"/>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0"/>
    </row>
    <row r="56" spans="2:44" s="1" customFormat="1" ht="6.75"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60"/>
    </row>
  </sheetData>
  <sheetProtection sheet="1" objects="1" scenarios="1" formatColumns="0" formatRows="0"/>
  <mergeCells count="49">
    <mergeCell ref="L27:O27"/>
    <mergeCell ref="W27:AE27"/>
    <mergeCell ref="AK27:AO27"/>
    <mergeCell ref="L28:O28"/>
    <mergeCell ref="AK23:AO23"/>
    <mergeCell ref="L25:O25"/>
    <mergeCell ref="W25:AE25"/>
    <mergeCell ref="AK25:AO25"/>
    <mergeCell ref="L26:O26"/>
    <mergeCell ref="W26:AE26"/>
    <mergeCell ref="AK26:AO26"/>
    <mergeCell ref="W28:AE28"/>
    <mergeCell ref="AK28:AO28"/>
    <mergeCell ref="L29:O29"/>
    <mergeCell ref="W29:AE29"/>
    <mergeCell ref="AK29:AO29"/>
    <mergeCell ref="BE5:BE32"/>
    <mergeCell ref="K5:AO5"/>
    <mergeCell ref="K6:AO6"/>
    <mergeCell ref="E14:AJ14"/>
    <mergeCell ref="E20:AN20"/>
    <mergeCell ref="AS46:AT48"/>
    <mergeCell ref="C49:G49"/>
    <mergeCell ref="I49:AF49"/>
    <mergeCell ref="AG49:AM49"/>
    <mergeCell ref="AN49:AP49"/>
    <mergeCell ref="L30:O30"/>
    <mergeCell ref="W30:AE30"/>
    <mergeCell ref="AK30:AO30"/>
    <mergeCell ref="X32:AB32"/>
    <mergeCell ref="AK32:AO32"/>
    <mergeCell ref="J52:AF52"/>
    <mergeCell ref="AN53:AP53"/>
    <mergeCell ref="AG53:AM53"/>
    <mergeCell ref="D53:H53"/>
    <mergeCell ref="J53:AF53"/>
    <mergeCell ref="L42:AO42"/>
    <mergeCell ref="AM44:AN44"/>
    <mergeCell ref="AM46:AP46"/>
    <mergeCell ref="AR2:BE2"/>
    <mergeCell ref="AN54:AP54"/>
    <mergeCell ref="AG54:AM54"/>
    <mergeCell ref="D54:H54"/>
    <mergeCell ref="J54:AF54"/>
    <mergeCell ref="AG51:AM51"/>
    <mergeCell ref="AN51:AP51"/>
    <mergeCell ref="AN52:AP52"/>
    <mergeCell ref="AG52:AM52"/>
    <mergeCell ref="D52:H52"/>
  </mergeCells>
  <hyperlinks>
    <hyperlink ref="K1:S1" location="C2" display="1) Rekapitulace stavby"/>
    <hyperlink ref="W1:AI1" location="C51" display="2) Rekapitulace objektů stavby a soupisů prací"/>
    <hyperlink ref="A52" location="'SO 100 - Komunikace a zpe...'!C2" display="/"/>
    <hyperlink ref="A53" location="'SO 200 - Veřejné osvětlení'!C2" display="/"/>
    <hyperlink ref="A54" location="'SO 300 - VR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6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88</v>
      </c>
      <c r="G1" s="375" t="s">
        <v>89</v>
      </c>
      <c r="H1" s="375"/>
      <c r="I1" s="114"/>
      <c r="J1" s="113" t="s">
        <v>90</v>
      </c>
      <c r="K1" s="112" t="s">
        <v>91</v>
      </c>
      <c r="L1" s="113" t="s">
        <v>92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33"/>
      <c r="M2" s="333"/>
      <c r="N2" s="333"/>
      <c r="O2" s="333"/>
      <c r="P2" s="333"/>
      <c r="Q2" s="333"/>
      <c r="R2" s="333"/>
      <c r="S2" s="333"/>
      <c r="T2" s="333"/>
      <c r="U2" s="333"/>
      <c r="V2" s="333"/>
      <c r="AT2" s="23" t="s">
        <v>80</v>
      </c>
    </row>
    <row r="3" spans="2:46" ht="6.75" customHeight="1">
      <c r="B3" s="24"/>
      <c r="C3" s="25"/>
      <c r="D3" s="25"/>
      <c r="E3" s="25"/>
      <c r="F3" s="25"/>
      <c r="G3" s="25"/>
      <c r="H3" s="25"/>
      <c r="I3" s="115"/>
      <c r="J3" s="25"/>
      <c r="K3" s="26"/>
      <c r="AT3" s="23" t="s">
        <v>81</v>
      </c>
    </row>
    <row r="4" spans="2:46" ht="36.75" customHeight="1">
      <c r="B4" s="27"/>
      <c r="C4" s="28"/>
      <c r="D4" s="29" t="s">
        <v>93</v>
      </c>
      <c r="E4" s="28"/>
      <c r="F4" s="28"/>
      <c r="G4" s="28"/>
      <c r="H4" s="28"/>
      <c r="I4" s="116"/>
      <c r="J4" s="28"/>
      <c r="K4" s="30"/>
      <c r="M4" s="31" t="s">
        <v>12</v>
      </c>
      <c r="AT4" s="23" t="s">
        <v>6</v>
      </c>
    </row>
    <row r="5" spans="2:11" ht="6.75" customHeight="1">
      <c r="B5" s="27"/>
      <c r="C5" s="28"/>
      <c r="D5" s="28"/>
      <c r="E5" s="28"/>
      <c r="F5" s="28"/>
      <c r="G5" s="28"/>
      <c r="H5" s="28"/>
      <c r="I5" s="116"/>
      <c r="J5" s="28"/>
      <c r="K5" s="30"/>
    </row>
    <row r="6" spans="2:11" ht="15">
      <c r="B6" s="27"/>
      <c r="C6" s="28"/>
      <c r="D6" s="36" t="s">
        <v>18</v>
      </c>
      <c r="E6" s="28"/>
      <c r="F6" s="28"/>
      <c r="G6" s="28"/>
      <c r="H6" s="28"/>
      <c r="I6" s="116"/>
      <c r="J6" s="28"/>
      <c r="K6" s="30"/>
    </row>
    <row r="7" spans="2:11" ht="16.5" customHeight="1">
      <c r="B7" s="27"/>
      <c r="C7" s="28"/>
      <c r="D7" s="28"/>
      <c r="E7" s="376" t="str">
        <f>'Rekapitulace stavby'!K6</f>
        <v>PID Březiněves, Praha 8</v>
      </c>
      <c r="F7" s="377"/>
      <c r="G7" s="377"/>
      <c r="H7" s="377"/>
      <c r="I7" s="116"/>
      <c r="J7" s="28"/>
      <c r="K7" s="30"/>
    </row>
    <row r="8" spans="2:11" s="1" customFormat="1" ht="15">
      <c r="B8" s="40"/>
      <c r="C8" s="41"/>
      <c r="D8" s="36" t="s">
        <v>94</v>
      </c>
      <c r="E8" s="41"/>
      <c r="F8" s="41"/>
      <c r="G8" s="41"/>
      <c r="H8" s="41"/>
      <c r="I8" s="117"/>
      <c r="J8" s="41"/>
      <c r="K8" s="44"/>
    </row>
    <row r="9" spans="2:11" s="1" customFormat="1" ht="36.75" customHeight="1">
      <c r="B9" s="40"/>
      <c r="C9" s="41"/>
      <c r="D9" s="41"/>
      <c r="E9" s="378" t="s">
        <v>95</v>
      </c>
      <c r="F9" s="379"/>
      <c r="G9" s="379"/>
      <c r="H9" s="379"/>
      <c r="I9" s="117"/>
      <c r="J9" s="41"/>
      <c r="K9" s="44"/>
    </row>
    <row r="10" spans="2:11" s="1" customFormat="1" ht="13.5">
      <c r="B10" s="40"/>
      <c r="C10" s="41"/>
      <c r="D10" s="41"/>
      <c r="E10" s="41"/>
      <c r="F10" s="41"/>
      <c r="G10" s="41"/>
      <c r="H10" s="41"/>
      <c r="I10" s="117"/>
      <c r="J10" s="41"/>
      <c r="K10" s="44"/>
    </row>
    <row r="11" spans="2:11" s="1" customFormat="1" ht="14.25" customHeight="1">
      <c r="B11" s="40"/>
      <c r="C11" s="41"/>
      <c r="D11" s="36" t="s">
        <v>20</v>
      </c>
      <c r="E11" s="41"/>
      <c r="F11" s="34" t="s">
        <v>21</v>
      </c>
      <c r="G11" s="41"/>
      <c r="H11" s="41"/>
      <c r="I11" s="118" t="s">
        <v>22</v>
      </c>
      <c r="J11" s="34" t="s">
        <v>21</v>
      </c>
      <c r="K11" s="44"/>
    </row>
    <row r="12" spans="2:11" s="1" customFormat="1" ht="14.25" customHeight="1">
      <c r="B12" s="40"/>
      <c r="C12" s="41"/>
      <c r="D12" s="36" t="s">
        <v>23</v>
      </c>
      <c r="E12" s="41"/>
      <c r="F12" s="34" t="s">
        <v>24</v>
      </c>
      <c r="G12" s="41"/>
      <c r="H12" s="41"/>
      <c r="I12" s="118" t="s">
        <v>25</v>
      </c>
      <c r="J12" s="119" t="str">
        <f>'Rekapitulace stavby'!AN8</f>
        <v>12. 6. 2018</v>
      </c>
      <c r="K12" s="44"/>
    </row>
    <row r="13" spans="2:11" s="1" customFormat="1" ht="10.5" customHeight="1">
      <c r="B13" s="40"/>
      <c r="C13" s="41"/>
      <c r="D13" s="41"/>
      <c r="E13" s="41"/>
      <c r="F13" s="41"/>
      <c r="G13" s="41"/>
      <c r="H13" s="41"/>
      <c r="I13" s="117"/>
      <c r="J13" s="41"/>
      <c r="K13" s="44"/>
    </row>
    <row r="14" spans="2:11" s="1" customFormat="1" ht="14.25" customHeight="1">
      <c r="B14" s="40"/>
      <c r="C14" s="41"/>
      <c r="D14" s="36" t="s">
        <v>27</v>
      </c>
      <c r="E14" s="41"/>
      <c r="F14" s="41"/>
      <c r="G14" s="41"/>
      <c r="H14" s="41"/>
      <c r="I14" s="118" t="s">
        <v>28</v>
      </c>
      <c r="J14" s="34">
        <f>IF('Rekapitulace stavby'!AN10="","",'Rekapitulace stavby'!AN10)</f>
      </c>
      <c r="K14" s="44"/>
    </row>
    <row r="15" spans="2:11" s="1" customFormat="1" ht="18" customHeight="1">
      <c r="B15" s="40"/>
      <c r="C15" s="41"/>
      <c r="D15" s="41"/>
      <c r="E15" s="34" t="str">
        <f>IF('Rekapitulace stavby'!E11="","",'Rekapitulace stavby'!E11)</f>
        <v> </v>
      </c>
      <c r="F15" s="41"/>
      <c r="G15" s="41"/>
      <c r="H15" s="41"/>
      <c r="I15" s="118" t="s">
        <v>30</v>
      </c>
      <c r="J15" s="34">
        <f>IF('Rekapitulace stavby'!AN11="","",'Rekapitulace stavby'!AN11)</f>
      </c>
      <c r="K15" s="44"/>
    </row>
    <row r="16" spans="2:11" s="1" customFormat="1" ht="6.75" customHeight="1">
      <c r="B16" s="40"/>
      <c r="C16" s="41"/>
      <c r="D16" s="41"/>
      <c r="E16" s="41"/>
      <c r="F16" s="41"/>
      <c r="G16" s="41"/>
      <c r="H16" s="41"/>
      <c r="I16" s="117"/>
      <c r="J16" s="41"/>
      <c r="K16" s="44"/>
    </row>
    <row r="17" spans="2:11" s="1" customFormat="1" ht="14.25" customHeight="1">
      <c r="B17" s="40"/>
      <c r="C17" s="41"/>
      <c r="D17" s="36" t="s">
        <v>31</v>
      </c>
      <c r="E17" s="41"/>
      <c r="F17" s="41"/>
      <c r="G17" s="41"/>
      <c r="H17" s="41"/>
      <c r="I17" s="118" t="s">
        <v>28</v>
      </c>
      <c r="J17" s="34">
        <f>IF('Rekapitulace stavby'!AN13="Vyplň údaj","",IF('Rekapitulace stavby'!AN13="","",'Rekapitulace stavby'!AN13))</f>
      </c>
      <c r="K17" s="44"/>
    </row>
    <row r="18" spans="2:11" s="1" customFormat="1" ht="18" customHeight="1">
      <c r="B18" s="40"/>
      <c r="C18" s="41"/>
      <c r="D18" s="41"/>
      <c r="E18" s="34">
        <f>IF('Rekapitulace stavby'!E14="Vyplň údaj","",IF('Rekapitulace stavby'!E14="","",'Rekapitulace stavby'!E14))</f>
      </c>
      <c r="F18" s="41"/>
      <c r="G18" s="41"/>
      <c r="H18" s="41"/>
      <c r="I18" s="118" t="s">
        <v>30</v>
      </c>
      <c r="J18" s="34">
        <f>IF('Rekapitulace stavby'!AN14="Vyplň údaj","",IF('Rekapitulace stavby'!AN14="","",'Rekapitulace stavby'!AN14))</f>
      </c>
      <c r="K18" s="44"/>
    </row>
    <row r="19" spans="2:11" s="1" customFormat="1" ht="6.75" customHeight="1">
      <c r="B19" s="40"/>
      <c r="C19" s="41"/>
      <c r="D19" s="41"/>
      <c r="E19" s="41"/>
      <c r="F19" s="41"/>
      <c r="G19" s="41"/>
      <c r="H19" s="41"/>
      <c r="I19" s="117"/>
      <c r="J19" s="41"/>
      <c r="K19" s="44"/>
    </row>
    <row r="20" spans="2:11" s="1" customFormat="1" ht="14.25" customHeight="1">
      <c r="B20" s="40"/>
      <c r="C20" s="41"/>
      <c r="D20" s="36" t="s">
        <v>33</v>
      </c>
      <c r="E20" s="41"/>
      <c r="F20" s="41"/>
      <c r="G20" s="41"/>
      <c r="H20" s="41"/>
      <c r="I20" s="118" t="s">
        <v>28</v>
      </c>
      <c r="J20" s="34">
        <f>IF('Rekapitulace stavby'!AN16="","",'Rekapitulace stavby'!AN16)</f>
      </c>
      <c r="K20" s="44"/>
    </row>
    <row r="21" spans="2:11" s="1" customFormat="1" ht="18" customHeight="1">
      <c r="B21" s="40"/>
      <c r="C21" s="41"/>
      <c r="D21" s="41"/>
      <c r="E21" s="34" t="str">
        <f>IF('Rekapitulace stavby'!E17="","",'Rekapitulace stavby'!E17)</f>
        <v> </v>
      </c>
      <c r="F21" s="41"/>
      <c r="G21" s="41"/>
      <c r="H21" s="41"/>
      <c r="I21" s="118" t="s">
        <v>30</v>
      </c>
      <c r="J21" s="34">
        <f>IF('Rekapitulace stavby'!AN17="","",'Rekapitulace stavby'!AN17)</f>
      </c>
      <c r="K21" s="44"/>
    </row>
    <row r="22" spans="2:11" s="1" customFormat="1" ht="6.75" customHeight="1">
      <c r="B22" s="40"/>
      <c r="C22" s="41"/>
      <c r="D22" s="41"/>
      <c r="E22" s="41"/>
      <c r="F22" s="41"/>
      <c r="G22" s="41"/>
      <c r="H22" s="41"/>
      <c r="I22" s="117"/>
      <c r="J22" s="41"/>
      <c r="K22" s="44"/>
    </row>
    <row r="23" spans="2:11" s="1" customFormat="1" ht="14.25" customHeight="1">
      <c r="B23" s="40"/>
      <c r="C23" s="41"/>
      <c r="D23" s="36" t="s">
        <v>35</v>
      </c>
      <c r="E23" s="41"/>
      <c r="F23" s="41"/>
      <c r="G23" s="41"/>
      <c r="H23" s="41"/>
      <c r="I23" s="117"/>
      <c r="J23" s="41"/>
      <c r="K23" s="44"/>
    </row>
    <row r="24" spans="2:11" s="6" customFormat="1" ht="16.5" customHeight="1">
      <c r="B24" s="120"/>
      <c r="C24" s="121"/>
      <c r="D24" s="121"/>
      <c r="E24" s="367" t="s">
        <v>21</v>
      </c>
      <c r="F24" s="367"/>
      <c r="G24" s="367"/>
      <c r="H24" s="367"/>
      <c r="I24" s="122"/>
      <c r="J24" s="121"/>
      <c r="K24" s="123"/>
    </row>
    <row r="25" spans="2:11" s="1" customFormat="1" ht="6.75" customHeight="1">
      <c r="B25" s="40"/>
      <c r="C25" s="41"/>
      <c r="D25" s="41"/>
      <c r="E25" s="41"/>
      <c r="F25" s="41"/>
      <c r="G25" s="41"/>
      <c r="H25" s="41"/>
      <c r="I25" s="117"/>
      <c r="J25" s="41"/>
      <c r="K25" s="44"/>
    </row>
    <row r="26" spans="2:11" s="1" customFormat="1" ht="6.75" customHeight="1">
      <c r="B26" s="40"/>
      <c r="C26" s="41"/>
      <c r="D26" s="84"/>
      <c r="E26" s="84"/>
      <c r="F26" s="84"/>
      <c r="G26" s="84"/>
      <c r="H26" s="84"/>
      <c r="I26" s="124"/>
      <c r="J26" s="84"/>
      <c r="K26" s="125"/>
    </row>
    <row r="27" spans="2:11" s="1" customFormat="1" ht="24.75" customHeight="1">
      <c r="B27" s="40"/>
      <c r="C27" s="41"/>
      <c r="D27" s="126" t="s">
        <v>37</v>
      </c>
      <c r="E27" s="41"/>
      <c r="F27" s="41"/>
      <c r="G27" s="41"/>
      <c r="H27" s="41"/>
      <c r="I27" s="117"/>
      <c r="J27" s="127">
        <f>ROUND(J87,2)</f>
        <v>0</v>
      </c>
      <c r="K27" s="44"/>
    </row>
    <row r="28" spans="2:11" s="1" customFormat="1" ht="6.75" customHeight="1">
      <c r="B28" s="40"/>
      <c r="C28" s="41"/>
      <c r="D28" s="84"/>
      <c r="E28" s="84"/>
      <c r="F28" s="84"/>
      <c r="G28" s="84"/>
      <c r="H28" s="84"/>
      <c r="I28" s="124"/>
      <c r="J28" s="84"/>
      <c r="K28" s="125"/>
    </row>
    <row r="29" spans="2:11" s="1" customFormat="1" ht="14.25" customHeight="1">
      <c r="B29" s="40"/>
      <c r="C29" s="41"/>
      <c r="D29" s="41"/>
      <c r="E29" s="41"/>
      <c r="F29" s="45" t="s">
        <v>39</v>
      </c>
      <c r="G29" s="41"/>
      <c r="H29" s="41"/>
      <c r="I29" s="128" t="s">
        <v>38</v>
      </c>
      <c r="J29" s="45" t="s">
        <v>40</v>
      </c>
      <c r="K29" s="44"/>
    </row>
    <row r="30" spans="2:11" s="1" customFormat="1" ht="14.25" customHeight="1">
      <c r="B30" s="40"/>
      <c r="C30" s="41"/>
      <c r="D30" s="48" t="s">
        <v>41</v>
      </c>
      <c r="E30" s="48" t="s">
        <v>42</v>
      </c>
      <c r="F30" s="129">
        <f>ROUND(SUM(BE87:BE565),2)</f>
        <v>0</v>
      </c>
      <c r="G30" s="41"/>
      <c r="H30" s="41"/>
      <c r="I30" s="130">
        <v>0.21</v>
      </c>
      <c r="J30" s="129">
        <f>ROUND(ROUND((SUM(BE87:BE565)),2)*I30,2)</f>
        <v>0</v>
      </c>
      <c r="K30" s="44"/>
    </row>
    <row r="31" spans="2:11" s="1" customFormat="1" ht="14.25" customHeight="1">
      <c r="B31" s="40"/>
      <c r="C31" s="41"/>
      <c r="D31" s="41"/>
      <c r="E31" s="48" t="s">
        <v>43</v>
      </c>
      <c r="F31" s="129">
        <f>ROUND(SUM(BF87:BF565),2)</f>
        <v>0</v>
      </c>
      <c r="G31" s="41"/>
      <c r="H31" s="41"/>
      <c r="I31" s="130">
        <v>0.15</v>
      </c>
      <c r="J31" s="129">
        <f>ROUND(ROUND((SUM(BF87:BF565)),2)*I31,2)</f>
        <v>0</v>
      </c>
      <c r="K31" s="44"/>
    </row>
    <row r="32" spans="2:11" s="1" customFormat="1" ht="14.25" customHeight="1" hidden="1">
      <c r="B32" s="40"/>
      <c r="C32" s="41"/>
      <c r="D32" s="41"/>
      <c r="E32" s="48" t="s">
        <v>44</v>
      </c>
      <c r="F32" s="129">
        <f>ROUND(SUM(BG87:BG565),2)</f>
        <v>0</v>
      </c>
      <c r="G32" s="41"/>
      <c r="H32" s="41"/>
      <c r="I32" s="130">
        <v>0.21</v>
      </c>
      <c r="J32" s="129">
        <v>0</v>
      </c>
      <c r="K32" s="44"/>
    </row>
    <row r="33" spans="2:11" s="1" customFormat="1" ht="14.25" customHeight="1" hidden="1">
      <c r="B33" s="40"/>
      <c r="C33" s="41"/>
      <c r="D33" s="41"/>
      <c r="E33" s="48" t="s">
        <v>45</v>
      </c>
      <c r="F33" s="129">
        <f>ROUND(SUM(BH87:BH565),2)</f>
        <v>0</v>
      </c>
      <c r="G33" s="41"/>
      <c r="H33" s="41"/>
      <c r="I33" s="130">
        <v>0.15</v>
      </c>
      <c r="J33" s="129">
        <v>0</v>
      </c>
      <c r="K33" s="44"/>
    </row>
    <row r="34" spans="2:11" s="1" customFormat="1" ht="14.25" customHeight="1" hidden="1">
      <c r="B34" s="40"/>
      <c r="C34" s="41"/>
      <c r="D34" s="41"/>
      <c r="E34" s="48" t="s">
        <v>46</v>
      </c>
      <c r="F34" s="129">
        <f>ROUND(SUM(BI87:BI565),2)</f>
        <v>0</v>
      </c>
      <c r="G34" s="41"/>
      <c r="H34" s="41"/>
      <c r="I34" s="130">
        <v>0</v>
      </c>
      <c r="J34" s="129">
        <v>0</v>
      </c>
      <c r="K34" s="44"/>
    </row>
    <row r="35" spans="2:11" s="1" customFormat="1" ht="6.75" customHeight="1">
      <c r="B35" s="40"/>
      <c r="C35" s="41"/>
      <c r="D35" s="41"/>
      <c r="E35" s="41"/>
      <c r="F35" s="41"/>
      <c r="G35" s="41"/>
      <c r="H35" s="41"/>
      <c r="I35" s="117"/>
      <c r="J35" s="41"/>
      <c r="K35" s="44"/>
    </row>
    <row r="36" spans="2:11" s="1" customFormat="1" ht="24.75" customHeight="1">
      <c r="B36" s="40"/>
      <c r="C36" s="131"/>
      <c r="D36" s="132" t="s">
        <v>47</v>
      </c>
      <c r="E36" s="78"/>
      <c r="F36" s="78"/>
      <c r="G36" s="133" t="s">
        <v>48</v>
      </c>
      <c r="H36" s="134" t="s">
        <v>49</v>
      </c>
      <c r="I36" s="135"/>
      <c r="J36" s="136">
        <f>SUM(J27:J34)</f>
        <v>0</v>
      </c>
      <c r="K36" s="137"/>
    </row>
    <row r="37" spans="2:11" s="1" customFormat="1" ht="14.25" customHeight="1">
      <c r="B37" s="55"/>
      <c r="C37" s="56"/>
      <c r="D37" s="56"/>
      <c r="E37" s="56"/>
      <c r="F37" s="56"/>
      <c r="G37" s="56"/>
      <c r="H37" s="56"/>
      <c r="I37" s="138"/>
      <c r="J37" s="56"/>
      <c r="K37" s="57"/>
    </row>
    <row r="41" spans="2:11" s="1" customFormat="1" ht="6.75" customHeight="1">
      <c r="B41" s="139"/>
      <c r="C41" s="140"/>
      <c r="D41" s="140"/>
      <c r="E41" s="140"/>
      <c r="F41" s="140"/>
      <c r="G41" s="140"/>
      <c r="H41" s="140"/>
      <c r="I41" s="141"/>
      <c r="J41" s="140"/>
      <c r="K41" s="142"/>
    </row>
    <row r="42" spans="2:11" s="1" customFormat="1" ht="36.75" customHeight="1">
      <c r="B42" s="40"/>
      <c r="C42" s="29" t="s">
        <v>96</v>
      </c>
      <c r="D42" s="41"/>
      <c r="E42" s="41"/>
      <c r="F42" s="41"/>
      <c r="G42" s="41"/>
      <c r="H42" s="41"/>
      <c r="I42" s="117"/>
      <c r="J42" s="41"/>
      <c r="K42" s="44"/>
    </row>
    <row r="43" spans="2:11" s="1" customFormat="1" ht="6.75" customHeight="1">
      <c r="B43" s="40"/>
      <c r="C43" s="41"/>
      <c r="D43" s="41"/>
      <c r="E43" s="41"/>
      <c r="F43" s="41"/>
      <c r="G43" s="41"/>
      <c r="H43" s="41"/>
      <c r="I43" s="117"/>
      <c r="J43" s="41"/>
      <c r="K43" s="44"/>
    </row>
    <row r="44" spans="2:11" s="1" customFormat="1" ht="14.25" customHeight="1">
      <c r="B44" s="40"/>
      <c r="C44" s="36" t="s">
        <v>18</v>
      </c>
      <c r="D44" s="41"/>
      <c r="E44" s="41"/>
      <c r="F44" s="41"/>
      <c r="G44" s="41"/>
      <c r="H44" s="41"/>
      <c r="I44" s="117"/>
      <c r="J44" s="41"/>
      <c r="K44" s="44"/>
    </row>
    <row r="45" spans="2:11" s="1" customFormat="1" ht="16.5" customHeight="1">
      <c r="B45" s="40"/>
      <c r="C45" s="41"/>
      <c r="D45" s="41"/>
      <c r="E45" s="376" t="str">
        <f>E7</f>
        <v>PID Březiněves, Praha 8</v>
      </c>
      <c r="F45" s="377"/>
      <c r="G45" s="377"/>
      <c r="H45" s="377"/>
      <c r="I45" s="117"/>
      <c r="J45" s="41"/>
      <c r="K45" s="44"/>
    </row>
    <row r="46" spans="2:11" s="1" customFormat="1" ht="14.25" customHeight="1">
      <c r="B46" s="40"/>
      <c r="C46" s="36" t="s">
        <v>94</v>
      </c>
      <c r="D46" s="41"/>
      <c r="E46" s="41"/>
      <c r="F46" s="41"/>
      <c r="G46" s="41"/>
      <c r="H46" s="41"/>
      <c r="I46" s="117"/>
      <c r="J46" s="41"/>
      <c r="K46" s="44"/>
    </row>
    <row r="47" spans="2:11" s="1" customFormat="1" ht="17.25" customHeight="1">
      <c r="B47" s="40"/>
      <c r="C47" s="41"/>
      <c r="D47" s="41"/>
      <c r="E47" s="378" t="str">
        <f>E9</f>
        <v>SO 100 - Komunikace a zpevněné plochy</v>
      </c>
      <c r="F47" s="379"/>
      <c r="G47" s="379"/>
      <c r="H47" s="379"/>
      <c r="I47" s="117"/>
      <c r="J47" s="41"/>
      <c r="K47" s="44"/>
    </row>
    <row r="48" spans="2:11" s="1" customFormat="1" ht="6.75" customHeight="1">
      <c r="B48" s="40"/>
      <c r="C48" s="41"/>
      <c r="D48" s="41"/>
      <c r="E48" s="41"/>
      <c r="F48" s="41"/>
      <c r="G48" s="41"/>
      <c r="H48" s="41"/>
      <c r="I48" s="117"/>
      <c r="J48" s="41"/>
      <c r="K48" s="44"/>
    </row>
    <row r="49" spans="2:11" s="1" customFormat="1" ht="18" customHeight="1">
      <c r="B49" s="40"/>
      <c r="C49" s="36" t="s">
        <v>23</v>
      </c>
      <c r="D49" s="41"/>
      <c r="E49" s="41"/>
      <c r="F49" s="34" t="str">
        <f>F12</f>
        <v>Praha 8</v>
      </c>
      <c r="G49" s="41"/>
      <c r="H49" s="41"/>
      <c r="I49" s="118" t="s">
        <v>25</v>
      </c>
      <c r="J49" s="119" t="str">
        <f>IF(J12="","",J12)</f>
        <v>12. 6. 2018</v>
      </c>
      <c r="K49" s="44"/>
    </row>
    <row r="50" spans="2:11" s="1" customFormat="1" ht="6.75" customHeight="1">
      <c r="B50" s="40"/>
      <c r="C50" s="41"/>
      <c r="D50" s="41"/>
      <c r="E50" s="41"/>
      <c r="F50" s="41"/>
      <c r="G50" s="41"/>
      <c r="H50" s="41"/>
      <c r="I50" s="117"/>
      <c r="J50" s="41"/>
      <c r="K50" s="44"/>
    </row>
    <row r="51" spans="2:11" s="1" customFormat="1" ht="15">
      <c r="B51" s="40"/>
      <c r="C51" s="36" t="s">
        <v>27</v>
      </c>
      <c r="D51" s="41"/>
      <c r="E51" s="41"/>
      <c r="F51" s="34" t="str">
        <f>E15</f>
        <v> </v>
      </c>
      <c r="G51" s="41"/>
      <c r="H51" s="41"/>
      <c r="I51" s="118" t="s">
        <v>33</v>
      </c>
      <c r="J51" s="367" t="str">
        <f>E21</f>
        <v> </v>
      </c>
      <c r="K51" s="44"/>
    </row>
    <row r="52" spans="2:11" s="1" customFormat="1" ht="14.25" customHeight="1">
      <c r="B52" s="40"/>
      <c r="C52" s="36" t="s">
        <v>31</v>
      </c>
      <c r="D52" s="41"/>
      <c r="E52" s="41"/>
      <c r="F52" s="34">
        <f>IF(E18="","",E18)</f>
      </c>
      <c r="G52" s="41"/>
      <c r="H52" s="41"/>
      <c r="I52" s="117"/>
      <c r="J52" s="371"/>
      <c r="K52" s="44"/>
    </row>
    <row r="53" spans="2:11" s="1" customFormat="1" ht="9.75" customHeight="1">
      <c r="B53" s="40"/>
      <c r="C53" s="41"/>
      <c r="D53" s="41"/>
      <c r="E53" s="41"/>
      <c r="F53" s="41"/>
      <c r="G53" s="41"/>
      <c r="H53" s="41"/>
      <c r="I53" s="117"/>
      <c r="J53" s="41"/>
      <c r="K53" s="44"/>
    </row>
    <row r="54" spans="2:11" s="1" customFormat="1" ht="29.25" customHeight="1">
      <c r="B54" s="40"/>
      <c r="C54" s="143" t="s">
        <v>97</v>
      </c>
      <c r="D54" s="131"/>
      <c r="E54" s="131"/>
      <c r="F54" s="131"/>
      <c r="G54" s="131"/>
      <c r="H54" s="131"/>
      <c r="I54" s="144"/>
      <c r="J54" s="145" t="s">
        <v>98</v>
      </c>
      <c r="K54" s="146"/>
    </row>
    <row r="55" spans="2:11" s="1" customFormat="1" ht="9.75" customHeight="1">
      <c r="B55" s="40"/>
      <c r="C55" s="41"/>
      <c r="D55" s="41"/>
      <c r="E55" s="41"/>
      <c r="F55" s="41"/>
      <c r="G55" s="41"/>
      <c r="H55" s="41"/>
      <c r="I55" s="117"/>
      <c r="J55" s="41"/>
      <c r="K55" s="44"/>
    </row>
    <row r="56" spans="2:47" s="1" customFormat="1" ht="29.25" customHeight="1">
      <c r="B56" s="40"/>
      <c r="C56" s="147" t="s">
        <v>99</v>
      </c>
      <c r="D56" s="41"/>
      <c r="E56" s="41"/>
      <c r="F56" s="41"/>
      <c r="G56" s="41"/>
      <c r="H56" s="41"/>
      <c r="I56" s="117"/>
      <c r="J56" s="127">
        <f>J87</f>
        <v>0</v>
      </c>
      <c r="K56" s="44"/>
      <c r="AU56" s="23" t="s">
        <v>100</v>
      </c>
    </row>
    <row r="57" spans="2:11" s="7" customFormat="1" ht="24.75" customHeight="1">
      <c r="B57" s="148"/>
      <c r="C57" s="149"/>
      <c r="D57" s="150" t="s">
        <v>101</v>
      </c>
      <c r="E57" s="151"/>
      <c r="F57" s="151"/>
      <c r="G57" s="151"/>
      <c r="H57" s="151"/>
      <c r="I57" s="152"/>
      <c r="J57" s="153">
        <f>J88</f>
        <v>0</v>
      </c>
      <c r="K57" s="154"/>
    </row>
    <row r="58" spans="2:11" s="8" customFormat="1" ht="19.5" customHeight="1">
      <c r="B58" s="155"/>
      <c r="C58" s="156"/>
      <c r="D58" s="157" t="s">
        <v>102</v>
      </c>
      <c r="E58" s="158"/>
      <c r="F58" s="158"/>
      <c r="G58" s="158"/>
      <c r="H58" s="158"/>
      <c r="I58" s="159"/>
      <c r="J58" s="160">
        <f>J89</f>
        <v>0</v>
      </c>
      <c r="K58" s="161"/>
    </row>
    <row r="59" spans="2:11" s="8" customFormat="1" ht="19.5" customHeight="1">
      <c r="B59" s="155"/>
      <c r="C59" s="156"/>
      <c r="D59" s="157" t="s">
        <v>103</v>
      </c>
      <c r="E59" s="158"/>
      <c r="F59" s="158"/>
      <c r="G59" s="158"/>
      <c r="H59" s="158"/>
      <c r="I59" s="159"/>
      <c r="J59" s="160">
        <f>J238</f>
        <v>0</v>
      </c>
      <c r="K59" s="161"/>
    </row>
    <row r="60" spans="2:11" s="8" customFormat="1" ht="19.5" customHeight="1">
      <c r="B60" s="155"/>
      <c r="C60" s="156"/>
      <c r="D60" s="157" t="s">
        <v>104</v>
      </c>
      <c r="E60" s="158"/>
      <c r="F60" s="158"/>
      <c r="G60" s="158"/>
      <c r="H60" s="158"/>
      <c r="I60" s="159"/>
      <c r="J60" s="160">
        <f>J263</f>
        <v>0</v>
      </c>
      <c r="K60" s="161"/>
    </row>
    <row r="61" spans="2:11" s="8" customFormat="1" ht="19.5" customHeight="1">
      <c r="B61" s="155"/>
      <c r="C61" s="156"/>
      <c r="D61" s="157" t="s">
        <v>105</v>
      </c>
      <c r="E61" s="158"/>
      <c r="F61" s="158"/>
      <c r="G61" s="158"/>
      <c r="H61" s="158"/>
      <c r="I61" s="159"/>
      <c r="J61" s="160">
        <f>J292</f>
        <v>0</v>
      </c>
      <c r="K61" s="161"/>
    </row>
    <row r="62" spans="2:11" s="8" customFormat="1" ht="19.5" customHeight="1">
      <c r="B62" s="155"/>
      <c r="C62" s="156"/>
      <c r="D62" s="157" t="s">
        <v>106</v>
      </c>
      <c r="E62" s="158"/>
      <c r="F62" s="158"/>
      <c r="G62" s="158"/>
      <c r="H62" s="158"/>
      <c r="I62" s="159"/>
      <c r="J62" s="160">
        <f>J345</f>
        <v>0</v>
      </c>
      <c r="K62" s="161"/>
    </row>
    <row r="63" spans="2:11" s="8" customFormat="1" ht="19.5" customHeight="1">
      <c r="B63" s="155"/>
      <c r="C63" s="156"/>
      <c r="D63" s="157" t="s">
        <v>107</v>
      </c>
      <c r="E63" s="158"/>
      <c r="F63" s="158"/>
      <c r="G63" s="158"/>
      <c r="H63" s="158"/>
      <c r="I63" s="159"/>
      <c r="J63" s="160">
        <f>J364</f>
        <v>0</v>
      </c>
      <c r="K63" s="161"/>
    </row>
    <row r="64" spans="2:11" s="8" customFormat="1" ht="19.5" customHeight="1">
      <c r="B64" s="155"/>
      <c r="C64" s="156"/>
      <c r="D64" s="157" t="s">
        <v>108</v>
      </c>
      <c r="E64" s="158"/>
      <c r="F64" s="158"/>
      <c r="G64" s="158"/>
      <c r="H64" s="158"/>
      <c r="I64" s="159"/>
      <c r="J64" s="160">
        <f>J502</f>
        <v>0</v>
      </c>
      <c r="K64" s="161"/>
    </row>
    <row r="65" spans="2:11" s="8" customFormat="1" ht="19.5" customHeight="1">
      <c r="B65" s="155"/>
      <c r="C65" s="156"/>
      <c r="D65" s="157" t="s">
        <v>109</v>
      </c>
      <c r="E65" s="158"/>
      <c r="F65" s="158"/>
      <c r="G65" s="158"/>
      <c r="H65" s="158"/>
      <c r="I65" s="159"/>
      <c r="J65" s="160">
        <f>J548</f>
        <v>0</v>
      </c>
      <c r="K65" s="161"/>
    </row>
    <row r="66" spans="2:11" s="7" customFormat="1" ht="24.75" customHeight="1">
      <c r="B66" s="148"/>
      <c r="C66" s="149"/>
      <c r="D66" s="150" t="s">
        <v>110</v>
      </c>
      <c r="E66" s="151"/>
      <c r="F66" s="151"/>
      <c r="G66" s="151"/>
      <c r="H66" s="151"/>
      <c r="I66" s="152"/>
      <c r="J66" s="153">
        <f>J552</f>
        <v>0</v>
      </c>
      <c r="K66" s="154"/>
    </row>
    <row r="67" spans="2:11" s="8" customFormat="1" ht="19.5" customHeight="1">
      <c r="B67" s="155"/>
      <c r="C67" s="156"/>
      <c r="D67" s="157" t="s">
        <v>111</v>
      </c>
      <c r="E67" s="158"/>
      <c r="F67" s="158"/>
      <c r="G67" s="158"/>
      <c r="H67" s="158"/>
      <c r="I67" s="159"/>
      <c r="J67" s="160">
        <f>J553</f>
        <v>0</v>
      </c>
      <c r="K67" s="161"/>
    </row>
    <row r="68" spans="2:11" s="1" customFormat="1" ht="21.75" customHeight="1">
      <c r="B68" s="40"/>
      <c r="C68" s="41"/>
      <c r="D68" s="41"/>
      <c r="E68" s="41"/>
      <c r="F68" s="41"/>
      <c r="G68" s="41"/>
      <c r="H68" s="41"/>
      <c r="I68" s="117"/>
      <c r="J68" s="41"/>
      <c r="K68" s="44"/>
    </row>
    <row r="69" spans="2:11" s="1" customFormat="1" ht="6.75" customHeight="1">
      <c r="B69" s="55"/>
      <c r="C69" s="56"/>
      <c r="D69" s="56"/>
      <c r="E69" s="56"/>
      <c r="F69" s="56"/>
      <c r="G69" s="56"/>
      <c r="H69" s="56"/>
      <c r="I69" s="138"/>
      <c r="J69" s="56"/>
      <c r="K69" s="57"/>
    </row>
    <row r="73" spans="2:12" s="1" customFormat="1" ht="6.75" customHeight="1">
      <c r="B73" s="58"/>
      <c r="C73" s="59"/>
      <c r="D73" s="59"/>
      <c r="E73" s="59"/>
      <c r="F73" s="59"/>
      <c r="G73" s="59"/>
      <c r="H73" s="59"/>
      <c r="I73" s="141"/>
      <c r="J73" s="59"/>
      <c r="K73" s="59"/>
      <c r="L73" s="60"/>
    </row>
    <row r="74" spans="2:12" s="1" customFormat="1" ht="36.75" customHeight="1">
      <c r="B74" s="40"/>
      <c r="C74" s="61" t="s">
        <v>112</v>
      </c>
      <c r="D74" s="62"/>
      <c r="E74" s="62"/>
      <c r="F74" s="62"/>
      <c r="G74" s="62"/>
      <c r="H74" s="62"/>
      <c r="I74" s="162"/>
      <c r="J74" s="62"/>
      <c r="K74" s="62"/>
      <c r="L74" s="60"/>
    </row>
    <row r="75" spans="2:12" s="1" customFormat="1" ht="6.75" customHeight="1">
      <c r="B75" s="40"/>
      <c r="C75" s="62"/>
      <c r="D75" s="62"/>
      <c r="E75" s="62"/>
      <c r="F75" s="62"/>
      <c r="G75" s="62"/>
      <c r="H75" s="62"/>
      <c r="I75" s="162"/>
      <c r="J75" s="62"/>
      <c r="K75" s="62"/>
      <c r="L75" s="60"/>
    </row>
    <row r="76" spans="2:12" s="1" customFormat="1" ht="14.25" customHeight="1">
      <c r="B76" s="40"/>
      <c r="C76" s="64" t="s">
        <v>18</v>
      </c>
      <c r="D76" s="62"/>
      <c r="E76" s="62"/>
      <c r="F76" s="62"/>
      <c r="G76" s="62"/>
      <c r="H76" s="62"/>
      <c r="I76" s="162"/>
      <c r="J76" s="62"/>
      <c r="K76" s="62"/>
      <c r="L76" s="60"/>
    </row>
    <row r="77" spans="2:12" s="1" customFormat="1" ht="16.5" customHeight="1">
      <c r="B77" s="40"/>
      <c r="C77" s="62"/>
      <c r="D77" s="62"/>
      <c r="E77" s="372" t="str">
        <f>E7</f>
        <v>PID Březiněves, Praha 8</v>
      </c>
      <c r="F77" s="373"/>
      <c r="G77" s="373"/>
      <c r="H77" s="373"/>
      <c r="I77" s="162"/>
      <c r="J77" s="62"/>
      <c r="K77" s="62"/>
      <c r="L77" s="60"/>
    </row>
    <row r="78" spans="2:12" s="1" customFormat="1" ht="14.25" customHeight="1">
      <c r="B78" s="40"/>
      <c r="C78" s="64" t="s">
        <v>94</v>
      </c>
      <c r="D78" s="62"/>
      <c r="E78" s="62"/>
      <c r="F78" s="62"/>
      <c r="G78" s="62"/>
      <c r="H78" s="62"/>
      <c r="I78" s="162"/>
      <c r="J78" s="62"/>
      <c r="K78" s="62"/>
      <c r="L78" s="60"/>
    </row>
    <row r="79" spans="2:12" s="1" customFormat="1" ht="17.25" customHeight="1">
      <c r="B79" s="40"/>
      <c r="C79" s="62"/>
      <c r="D79" s="62"/>
      <c r="E79" s="339" t="str">
        <f>E9</f>
        <v>SO 100 - Komunikace a zpevněné plochy</v>
      </c>
      <c r="F79" s="374"/>
      <c r="G79" s="374"/>
      <c r="H79" s="374"/>
      <c r="I79" s="162"/>
      <c r="J79" s="62"/>
      <c r="K79" s="62"/>
      <c r="L79" s="60"/>
    </row>
    <row r="80" spans="2:12" s="1" customFormat="1" ht="6.75" customHeight="1">
      <c r="B80" s="40"/>
      <c r="C80" s="62"/>
      <c r="D80" s="62"/>
      <c r="E80" s="62"/>
      <c r="F80" s="62"/>
      <c r="G80" s="62"/>
      <c r="H80" s="62"/>
      <c r="I80" s="162"/>
      <c r="J80" s="62"/>
      <c r="K80" s="62"/>
      <c r="L80" s="60"/>
    </row>
    <row r="81" spans="2:12" s="1" customFormat="1" ht="18" customHeight="1">
      <c r="B81" s="40"/>
      <c r="C81" s="64" t="s">
        <v>23</v>
      </c>
      <c r="D81" s="62"/>
      <c r="E81" s="62"/>
      <c r="F81" s="163" t="str">
        <f>F12</f>
        <v>Praha 8</v>
      </c>
      <c r="G81" s="62"/>
      <c r="H81" s="62"/>
      <c r="I81" s="164" t="s">
        <v>25</v>
      </c>
      <c r="J81" s="72" t="str">
        <f>IF(J12="","",J12)</f>
        <v>12. 6. 2018</v>
      </c>
      <c r="K81" s="62"/>
      <c r="L81" s="60"/>
    </row>
    <row r="82" spans="2:12" s="1" customFormat="1" ht="6.75" customHeight="1">
      <c r="B82" s="40"/>
      <c r="C82" s="62"/>
      <c r="D82" s="62"/>
      <c r="E82" s="62"/>
      <c r="F82" s="62"/>
      <c r="G82" s="62"/>
      <c r="H82" s="62"/>
      <c r="I82" s="162"/>
      <c r="J82" s="62"/>
      <c r="K82" s="62"/>
      <c r="L82" s="60"/>
    </row>
    <row r="83" spans="2:12" s="1" customFormat="1" ht="15">
      <c r="B83" s="40"/>
      <c r="C83" s="64" t="s">
        <v>27</v>
      </c>
      <c r="D83" s="62"/>
      <c r="E83" s="62"/>
      <c r="F83" s="163" t="str">
        <f>E15</f>
        <v> </v>
      </c>
      <c r="G83" s="62"/>
      <c r="H83" s="62"/>
      <c r="I83" s="164" t="s">
        <v>33</v>
      </c>
      <c r="J83" s="163" t="str">
        <f>E21</f>
        <v> </v>
      </c>
      <c r="K83" s="62"/>
      <c r="L83" s="60"/>
    </row>
    <row r="84" spans="2:12" s="1" customFormat="1" ht="14.25" customHeight="1">
      <c r="B84" s="40"/>
      <c r="C84" s="64" t="s">
        <v>31</v>
      </c>
      <c r="D84" s="62"/>
      <c r="E84" s="62"/>
      <c r="F84" s="163">
        <f>IF(E18="","",E18)</f>
      </c>
      <c r="G84" s="62"/>
      <c r="H84" s="62"/>
      <c r="I84" s="162"/>
      <c r="J84" s="62"/>
      <c r="K84" s="62"/>
      <c r="L84" s="60"/>
    </row>
    <row r="85" spans="2:12" s="1" customFormat="1" ht="9.75" customHeight="1">
      <c r="B85" s="40"/>
      <c r="C85" s="62"/>
      <c r="D85" s="62"/>
      <c r="E85" s="62"/>
      <c r="F85" s="62"/>
      <c r="G85" s="62"/>
      <c r="H85" s="62"/>
      <c r="I85" s="162"/>
      <c r="J85" s="62"/>
      <c r="K85" s="62"/>
      <c r="L85" s="60"/>
    </row>
    <row r="86" spans="2:20" s="9" customFormat="1" ht="29.25" customHeight="1">
      <c r="B86" s="165"/>
      <c r="C86" s="166" t="s">
        <v>113</v>
      </c>
      <c r="D86" s="167" t="s">
        <v>56</v>
      </c>
      <c r="E86" s="167" t="s">
        <v>52</v>
      </c>
      <c r="F86" s="167" t="s">
        <v>114</v>
      </c>
      <c r="G86" s="167" t="s">
        <v>115</v>
      </c>
      <c r="H86" s="167" t="s">
        <v>116</v>
      </c>
      <c r="I86" s="168" t="s">
        <v>117</v>
      </c>
      <c r="J86" s="167" t="s">
        <v>98</v>
      </c>
      <c r="K86" s="169" t="s">
        <v>118</v>
      </c>
      <c r="L86" s="170"/>
      <c r="M86" s="80" t="s">
        <v>119</v>
      </c>
      <c r="N86" s="81" t="s">
        <v>41</v>
      </c>
      <c r="O86" s="81" t="s">
        <v>120</v>
      </c>
      <c r="P86" s="81" t="s">
        <v>121</v>
      </c>
      <c r="Q86" s="81" t="s">
        <v>122</v>
      </c>
      <c r="R86" s="81" t="s">
        <v>123</v>
      </c>
      <c r="S86" s="81" t="s">
        <v>124</v>
      </c>
      <c r="T86" s="82" t="s">
        <v>125</v>
      </c>
    </row>
    <row r="87" spans="2:63" s="1" customFormat="1" ht="29.25" customHeight="1">
      <c r="B87" s="40"/>
      <c r="C87" s="86" t="s">
        <v>99</v>
      </c>
      <c r="D87" s="62"/>
      <c r="E87" s="62"/>
      <c r="F87" s="62"/>
      <c r="G87" s="62"/>
      <c r="H87" s="62"/>
      <c r="I87" s="162"/>
      <c r="J87" s="171">
        <f>BK87</f>
        <v>0</v>
      </c>
      <c r="K87" s="62"/>
      <c r="L87" s="60"/>
      <c r="M87" s="83"/>
      <c r="N87" s="84"/>
      <c r="O87" s="84"/>
      <c r="P87" s="172">
        <f>P88+P552</f>
        <v>0</v>
      </c>
      <c r="Q87" s="84"/>
      <c r="R87" s="172">
        <f>R88+R552</f>
        <v>756.48933645</v>
      </c>
      <c r="S87" s="84"/>
      <c r="T87" s="173">
        <f>T88+T552</f>
        <v>619.0419999999999</v>
      </c>
      <c r="AT87" s="23" t="s">
        <v>70</v>
      </c>
      <c r="AU87" s="23" t="s">
        <v>100</v>
      </c>
      <c r="BK87" s="174">
        <f>BK88+BK552</f>
        <v>0</v>
      </c>
    </row>
    <row r="88" spans="2:63" s="10" customFormat="1" ht="36.75" customHeight="1">
      <c r="B88" s="175"/>
      <c r="C88" s="176"/>
      <c r="D88" s="177" t="s">
        <v>70</v>
      </c>
      <c r="E88" s="178" t="s">
        <v>126</v>
      </c>
      <c r="F88" s="178" t="s">
        <v>127</v>
      </c>
      <c r="G88" s="176"/>
      <c r="H88" s="176"/>
      <c r="I88" s="179"/>
      <c r="J88" s="180">
        <f>BK88</f>
        <v>0</v>
      </c>
      <c r="K88" s="176"/>
      <c r="L88" s="181"/>
      <c r="M88" s="182"/>
      <c r="N88" s="183"/>
      <c r="O88" s="183"/>
      <c r="P88" s="184">
        <f>P89+P238+P263+P292+P345+P364+P502+P548</f>
        <v>0</v>
      </c>
      <c r="Q88" s="183"/>
      <c r="R88" s="184">
        <f>R89+R238+R263+R292+R345+R364+R502+R548</f>
        <v>756.06871245</v>
      </c>
      <c r="S88" s="183"/>
      <c r="T88" s="185">
        <f>T89+T238+T263+T292+T345+T364+T502+T548</f>
        <v>619.0419999999999</v>
      </c>
      <c r="AR88" s="186" t="s">
        <v>79</v>
      </c>
      <c r="AT88" s="187" t="s">
        <v>70</v>
      </c>
      <c r="AU88" s="187" t="s">
        <v>71</v>
      </c>
      <c r="AY88" s="186" t="s">
        <v>128</v>
      </c>
      <c r="BK88" s="188">
        <f>BK89+BK238+BK263+BK292+BK345+BK364+BK502+BK548</f>
        <v>0</v>
      </c>
    </row>
    <row r="89" spans="2:63" s="10" customFormat="1" ht="19.5" customHeight="1">
      <c r="B89" s="175"/>
      <c r="C89" s="176"/>
      <c r="D89" s="177" t="s">
        <v>70</v>
      </c>
      <c r="E89" s="189" t="s">
        <v>79</v>
      </c>
      <c r="F89" s="189" t="s">
        <v>129</v>
      </c>
      <c r="G89" s="176"/>
      <c r="H89" s="176"/>
      <c r="I89" s="179"/>
      <c r="J89" s="190">
        <f>BK89</f>
        <v>0</v>
      </c>
      <c r="K89" s="176"/>
      <c r="L89" s="181"/>
      <c r="M89" s="182"/>
      <c r="N89" s="183"/>
      <c r="O89" s="183"/>
      <c r="P89" s="184">
        <f>SUM(P90:P237)</f>
        <v>0</v>
      </c>
      <c r="Q89" s="183"/>
      <c r="R89" s="184">
        <f>SUM(R90:R237)</f>
        <v>345.80685</v>
      </c>
      <c r="S89" s="183"/>
      <c r="T89" s="185">
        <f>SUM(T90:T237)</f>
        <v>468.38999999999993</v>
      </c>
      <c r="AR89" s="186" t="s">
        <v>79</v>
      </c>
      <c r="AT89" s="187" t="s">
        <v>70</v>
      </c>
      <c r="AU89" s="187" t="s">
        <v>79</v>
      </c>
      <c r="AY89" s="186" t="s">
        <v>128</v>
      </c>
      <c r="BK89" s="188">
        <f>SUM(BK90:BK237)</f>
        <v>0</v>
      </c>
    </row>
    <row r="90" spans="2:65" s="1" customFormat="1" ht="16.5" customHeight="1">
      <c r="B90" s="40"/>
      <c r="C90" s="191" t="s">
        <v>79</v>
      </c>
      <c r="D90" s="191" t="s">
        <v>130</v>
      </c>
      <c r="E90" s="192" t="s">
        <v>131</v>
      </c>
      <c r="F90" s="193" t="s">
        <v>132</v>
      </c>
      <c r="G90" s="194" t="s">
        <v>133</v>
      </c>
      <c r="H90" s="195">
        <v>0.075</v>
      </c>
      <c r="I90" s="196"/>
      <c r="J90" s="197">
        <f>ROUND(I90*H90,2)</f>
        <v>0</v>
      </c>
      <c r="K90" s="193" t="s">
        <v>134</v>
      </c>
      <c r="L90" s="60"/>
      <c r="M90" s="198" t="s">
        <v>21</v>
      </c>
      <c r="N90" s="199" t="s">
        <v>42</v>
      </c>
      <c r="O90" s="41"/>
      <c r="P90" s="200">
        <f>O90*H90</f>
        <v>0</v>
      </c>
      <c r="Q90" s="200">
        <v>0</v>
      </c>
      <c r="R90" s="200">
        <f>Q90*H90</f>
        <v>0</v>
      </c>
      <c r="S90" s="200">
        <v>0</v>
      </c>
      <c r="T90" s="201">
        <f>S90*H90</f>
        <v>0</v>
      </c>
      <c r="AR90" s="23" t="s">
        <v>135</v>
      </c>
      <c r="AT90" s="23" t="s">
        <v>130</v>
      </c>
      <c r="AU90" s="23" t="s">
        <v>81</v>
      </c>
      <c r="AY90" s="23" t="s">
        <v>128</v>
      </c>
      <c r="BE90" s="202">
        <f>IF(N90="základní",J90,0)</f>
        <v>0</v>
      </c>
      <c r="BF90" s="202">
        <f>IF(N90="snížená",J90,0)</f>
        <v>0</v>
      </c>
      <c r="BG90" s="202">
        <f>IF(N90="zákl. přenesená",J90,0)</f>
        <v>0</v>
      </c>
      <c r="BH90" s="202">
        <f>IF(N90="sníž. přenesená",J90,0)</f>
        <v>0</v>
      </c>
      <c r="BI90" s="202">
        <f>IF(N90="nulová",J90,0)</f>
        <v>0</v>
      </c>
      <c r="BJ90" s="23" t="s">
        <v>79</v>
      </c>
      <c r="BK90" s="202">
        <f>ROUND(I90*H90,2)</f>
        <v>0</v>
      </c>
      <c r="BL90" s="23" t="s">
        <v>135</v>
      </c>
      <c r="BM90" s="23" t="s">
        <v>136</v>
      </c>
    </row>
    <row r="91" spans="2:47" s="1" customFormat="1" ht="94.5">
      <c r="B91" s="40"/>
      <c r="C91" s="62"/>
      <c r="D91" s="203" t="s">
        <v>137</v>
      </c>
      <c r="E91" s="62"/>
      <c r="F91" s="204" t="s">
        <v>138</v>
      </c>
      <c r="G91" s="62"/>
      <c r="H91" s="62"/>
      <c r="I91" s="162"/>
      <c r="J91" s="62"/>
      <c r="K91" s="62"/>
      <c r="L91" s="60"/>
      <c r="M91" s="205"/>
      <c r="N91" s="41"/>
      <c r="O91" s="41"/>
      <c r="P91" s="41"/>
      <c r="Q91" s="41"/>
      <c r="R91" s="41"/>
      <c r="S91" s="41"/>
      <c r="T91" s="77"/>
      <c r="AT91" s="23" t="s">
        <v>137</v>
      </c>
      <c r="AU91" s="23" t="s">
        <v>81</v>
      </c>
    </row>
    <row r="92" spans="2:51" s="11" customFormat="1" ht="13.5">
      <c r="B92" s="206"/>
      <c r="C92" s="207"/>
      <c r="D92" s="203" t="s">
        <v>139</v>
      </c>
      <c r="E92" s="208" t="s">
        <v>21</v>
      </c>
      <c r="F92" s="209" t="s">
        <v>140</v>
      </c>
      <c r="G92" s="207"/>
      <c r="H92" s="210">
        <v>0.075</v>
      </c>
      <c r="I92" s="211"/>
      <c r="J92" s="207"/>
      <c r="K92" s="207"/>
      <c r="L92" s="212"/>
      <c r="M92" s="213"/>
      <c r="N92" s="214"/>
      <c r="O92" s="214"/>
      <c r="P92" s="214"/>
      <c r="Q92" s="214"/>
      <c r="R92" s="214"/>
      <c r="S92" s="214"/>
      <c r="T92" s="215"/>
      <c r="AT92" s="216" t="s">
        <v>139</v>
      </c>
      <c r="AU92" s="216" t="s">
        <v>81</v>
      </c>
      <c r="AV92" s="11" t="s">
        <v>81</v>
      </c>
      <c r="AW92" s="11" t="s">
        <v>34</v>
      </c>
      <c r="AX92" s="11" t="s">
        <v>71</v>
      </c>
      <c r="AY92" s="216" t="s">
        <v>128</v>
      </c>
    </row>
    <row r="93" spans="2:51" s="12" customFormat="1" ht="13.5">
      <c r="B93" s="217"/>
      <c r="C93" s="218"/>
      <c r="D93" s="203" t="s">
        <v>139</v>
      </c>
      <c r="E93" s="219" t="s">
        <v>21</v>
      </c>
      <c r="F93" s="220" t="s">
        <v>141</v>
      </c>
      <c r="G93" s="218"/>
      <c r="H93" s="221">
        <v>0.075</v>
      </c>
      <c r="I93" s="222"/>
      <c r="J93" s="218"/>
      <c r="K93" s="218"/>
      <c r="L93" s="223"/>
      <c r="M93" s="224"/>
      <c r="N93" s="225"/>
      <c r="O93" s="225"/>
      <c r="P93" s="225"/>
      <c r="Q93" s="225"/>
      <c r="R93" s="225"/>
      <c r="S93" s="225"/>
      <c r="T93" s="226"/>
      <c r="AT93" s="227" t="s">
        <v>139</v>
      </c>
      <c r="AU93" s="227" t="s">
        <v>81</v>
      </c>
      <c r="AV93" s="12" t="s">
        <v>135</v>
      </c>
      <c r="AW93" s="12" t="s">
        <v>34</v>
      </c>
      <c r="AX93" s="12" t="s">
        <v>79</v>
      </c>
      <c r="AY93" s="227" t="s">
        <v>128</v>
      </c>
    </row>
    <row r="94" spans="2:65" s="1" customFormat="1" ht="25.5" customHeight="1">
      <c r="B94" s="40"/>
      <c r="C94" s="191" t="s">
        <v>81</v>
      </c>
      <c r="D94" s="191" t="s">
        <v>130</v>
      </c>
      <c r="E94" s="192" t="s">
        <v>142</v>
      </c>
      <c r="F94" s="193" t="s">
        <v>143</v>
      </c>
      <c r="G94" s="194" t="s">
        <v>144</v>
      </c>
      <c r="H94" s="195">
        <v>49</v>
      </c>
      <c r="I94" s="196"/>
      <c r="J94" s="197">
        <f>ROUND(I94*H94,2)</f>
        <v>0</v>
      </c>
      <c r="K94" s="193" t="s">
        <v>134</v>
      </c>
      <c r="L94" s="60"/>
      <c r="M94" s="198" t="s">
        <v>21</v>
      </c>
      <c r="N94" s="199" t="s">
        <v>42</v>
      </c>
      <c r="O94" s="41"/>
      <c r="P94" s="200">
        <f>O94*H94</f>
        <v>0</v>
      </c>
      <c r="Q94" s="200">
        <v>0</v>
      </c>
      <c r="R94" s="200">
        <f>Q94*H94</f>
        <v>0</v>
      </c>
      <c r="S94" s="200">
        <v>0</v>
      </c>
      <c r="T94" s="201">
        <f>S94*H94</f>
        <v>0</v>
      </c>
      <c r="AR94" s="23" t="s">
        <v>135</v>
      </c>
      <c r="AT94" s="23" t="s">
        <v>130</v>
      </c>
      <c r="AU94" s="23" t="s">
        <v>81</v>
      </c>
      <c r="AY94" s="23" t="s">
        <v>128</v>
      </c>
      <c r="BE94" s="202">
        <f>IF(N94="základní",J94,0)</f>
        <v>0</v>
      </c>
      <c r="BF94" s="202">
        <f>IF(N94="snížená",J94,0)</f>
        <v>0</v>
      </c>
      <c r="BG94" s="202">
        <f>IF(N94="zákl. přenesená",J94,0)</f>
        <v>0</v>
      </c>
      <c r="BH94" s="202">
        <f>IF(N94="sníž. přenesená",J94,0)</f>
        <v>0</v>
      </c>
      <c r="BI94" s="202">
        <f>IF(N94="nulová",J94,0)</f>
        <v>0</v>
      </c>
      <c r="BJ94" s="23" t="s">
        <v>79</v>
      </c>
      <c r="BK94" s="202">
        <f>ROUND(I94*H94,2)</f>
        <v>0</v>
      </c>
      <c r="BL94" s="23" t="s">
        <v>135</v>
      </c>
      <c r="BM94" s="23" t="s">
        <v>145</v>
      </c>
    </row>
    <row r="95" spans="2:47" s="1" customFormat="1" ht="148.5">
      <c r="B95" s="40"/>
      <c r="C95" s="62"/>
      <c r="D95" s="203" t="s">
        <v>137</v>
      </c>
      <c r="E95" s="62"/>
      <c r="F95" s="204" t="s">
        <v>146</v>
      </c>
      <c r="G95" s="62"/>
      <c r="H95" s="62"/>
      <c r="I95" s="162"/>
      <c r="J95" s="62"/>
      <c r="K95" s="62"/>
      <c r="L95" s="60"/>
      <c r="M95" s="205"/>
      <c r="N95" s="41"/>
      <c r="O95" s="41"/>
      <c r="P95" s="41"/>
      <c r="Q95" s="41"/>
      <c r="R95" s="41"/>
      <c r="S95" s="41"/>
      <c r="T95" s="77"/>
      <c r="AT95" s="23" t="s">
        <v>137</v>
      </c>
      <c r="AU95" s="23" t="s">
        <v>81</v>
      </c>
    </row>
    <row r="96" spans="2:51" s="11" customFormat="1" ht="13.5">
      <c r="B96" s="206"/>
      <c r="C96" s="207"/>
      <c r="D96" s="203" t="s">
        <v>139</v>
      </c>
      <c r="E96" s="208" t="s">
        <v>21</v>
      </c>
      <c r="F96" s="209" t="s">
        <v>147</v>
      </c>
      <c r="G96" s="207"/>
      <c r="H96" s="210">
        <v>49</v>
      </c>
      <c r="I96" s="211"/>
      <c r="J96" s="207"/>
      <c r="K96" s="207"/>
      <c r="L96" s="212"/>
      <c r="M96" s="213"/>
      <c r="N96" s="214"/>
      <c r="O96" s="214"/>
      <c r="P96" s="214"/>
      <c r="Q96" s="214"/>
      <c r="R96" s="214"/>
      <c r="S96" s="214"/>
      <c r="T96" s="215"/>
      <c r="AT96" s="216" t="s">
        <v>139</v>
      </c>
      <c r="AU96" s="216" t="s">
        <v>81</v>
      </c>
      <c r="AV96" s="11" t="s">
        <v>81</v>
      </c>
      <c r="AW96" s="11" t="s">
        <v>34</v>
      </c>
      <c r="AX96" s="11" t="s">
        <v>71</v>
      </c>
      <c r="AY96" s="216" t="s">
        <v>128</v>
      </c>
    </row>
    <row r="97" spans="2:51" s="12" customFormat="1" ht="13.5">
      <c r="B97" s="217"/>
      <c r="C97" s="218"/>
      <c r="D97" s="203" t="s">
        <v>139</v>
      </c>
      <c r="E97" s="219" t="s">
        <v>21</v>
      </c>
      <c r="F97" s="220" t="s">
        <v>141</v>
      </c>
      <c r="G97" s="218"/>
      <c r="H97" s="221">
        <v>49</v>
      </c>
      <c r="I97" s="222"/>
      <c r="J97" s="218"/>
      <c r="K97" s="218"/>
      <c r="L97" s="223"/>
      <c r="M97" s="224"/>
      <c r="N97" s="225"/>
      <c r="O97" s="225"/>
      <c r="P97" s="225"/>
      <c r="Q97" s="225"/>
      <c r="R97" s="225"/>
      <c r="S97" s="225"/>
      <c r="T97" s="226"/>
      <c r="AT97" s="227" t="s">
        <v>139</v>
      </c>
      <c r="AU97" s="227" t="s">
        <v>81</v>
      </c>
      <c r="AV97" s="12" t="s">
        <v>135</v>
      </c>
      <c r="AW97" s="12" t="s">
        <v>34</v>
      </c>
      <c r="AX97" s="12" t="s">
        <v>79</v>
      </c>
      <c r="AY97" s="227" t="s">
        <v>128</v>
      </c>
    </row>
    <row r="98" spans="2:65" s="1" customFormat="1" ht="25.5" customHeight="1">
      <c r="B98" s="40"/>
      <c r="C98" s="191" t="s">
        <v>148</v>
      </c>
      <c r="D98" s="191" t="s">
        <v>130</v>
      </c>
      <c r="E98" s="192" t="s">
        <v>149</v>
      </c>
      <c r="F98" s="193" t="s">
        <v>150</v>
      </c>
      <c r="G98" s="194" t="s">
        <v>151</v>
      </c>
      <c r="H98" s="195">
        <v>5</v>
      </c>
      <c r="I98" s="196"/>
      <c r="J98" s="197">
        <f>ROUND(I98*H98,2)</f>
        <v>0</v>
      </c>
      <c r="K98" s="193" t="s">
        <v>134</v>
      </c>
      <c r="L98" s="60"/>
      <c r="M98" s="198" t="s">
        <v>21</v>
      </c>
      <c r="N98" s="199" t="s">
        <v>42</v>
      </c>
      <c r="O98" s="41"/>
      <c r="P98" s="200">
        <f>O98*H98</f>
        <v>0</v>
      </c>
      <c r="Q98" s="200">
        <v>0</v>
      </c>
      <c r="R98" s="200">
        <f>Q98*H98</f>
        <v>0</v>
      </c>
      <c r="S98" s="200">
        <v>0</v>
      </c>
      <c r="T98" s="201">
        <f>S98*H98</f>
        <v>0</v>
      </c>
      <c r="AR98" s="23" t="s">
        <v>135</v>
      </c>
      <c r="AT98" s="23" t="s">
        <v>130</v>
      </c>
      <c r="AU98" s="23" t="s">
        <v>81</v>
      </c>
      <c r="AY98" s="23" t="s">
        <v>128</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135</v>
      </c>
      <c r="BM98" s="23" t="s">
        <v>152</v>
      </c>
    </row>
    <row r="99" spans="2:47" s="1" customFormat="1" ht="148.5">
      <c r="B99" s="40"/>
      <c r="C99" s="62"/>
      <c r="D99" s="203" t="s">
        <v>137</v>
      </c>
      <c r="E99" s="62"/>
      <c r="F99" s="204" t="s">
        <v>153</v>
      </c>
      <c r="G99" s="62"/>
      <c r="H99" s="62"/>
      <c r="I99" s="162"/>
      <c r="J99" s="62"/>
      <c r="K99" s="62"/>
      <c r="L99" s="60"/>
      <c r="M99" s="205"/>
      <c r="N99" s="41"/>
      <c r="O99" s="41"/>
      <c r="P99" s="41"/>
      <c r="Q99" s="41"/>
      <c r="R99" s="41"/>
      <c r="S99" s="41"/>
      <c r="T99" s="77"/>
      <c r="AT99" s="23" t="s">
        <v>137</v>
      </c>
      <c r="AU99" s="23" t="s">
        <v>81</v>
      </c>
    </row>
    <row r="100" spans="2:51" s="11" customFormat="1" ht="13.5">
      <c r="B100" s="206"/>
      <c r="C100" s="207"/>
      <c r="D100" s="203" t="s">
        <v>139</v>
      </c>
      <c r="E100" s="208" t="s">
        <v>21</v>
      </c>
      <c r="F100" s="209" t="s">
        <v>154</v>
      </c>
      <c r="G100" s="207"/>
      <c r="H100" s="210">
        <v>5</v>
      </c>
      <c r="I100" s="211"/>
      <c r="J100" s="207"/>
      <c r="K100" s="207"/>
      <c r="L100" s="212"/>
      <c r="M100" s="213"/>
      <c r="N100" s="214"/>
      <c r="O100" s="214"/>
      <c r="P100" s="214"/>
      <c r="Q100" s="214"/>
      <c r="R100" s="214"/>
      <c r="S100" s="214"/>
      <c r="T100" s="215"/>
      <c r="AT100" s="216" t="s">
        <v>139</v>
      </c>
      <c r="AU100" s="216" t="s">
        <v>81</v>
      </c>
      <c r="AV100" s="11" t="s">
        <v>81</v>
      </c>
      <c r="AW100" s="11" t="s">
        <v>34</v>
      </c>
      <c r="AX100" s="11" t="s">
        <v>71</v>
      </c>
      <c r="AY100" s="216" t="s">
        <v>128</v>
      </c>
    </row>
    <row r="101" spans="2:51" s="12" customFormat="1" ht="13.5">
      <c r="B101" s="217"/>
      <c r="C101" s="218"/>
      <c r="D101" s="203" t="s">
        <v>139</v>
      </c>
      <c r="E101" s="219" t="s">
        <v>21</v>
      </c>
      <c r="F101" s="220" t="s">
        <v>141</v>
      </c>
      <c r="G101" s="218"/>
      <c r="H101" s="221">
        <v>5</v>
      </c>
      <c r="I101" s="222"/>
      <c r="J101" s="218"/>
      <c r="K101" s="218"/>
      <c r="L101" s="223"/>
      <c r="M101" s="224"/>
      <c r="N101" s="225"/>
      <c r="O101" s="225"/>
      <c r="P101" s="225"/>
      <c r="Q101" s="225"/>
      <c r="R101" s="225"/>
      <c r="S101" s="225"/>
      <c r="T101" s="226"/>
      <c r="AT101" s="227" t="s">
        <v>139</v>
      </c>
      <c r="AU101" s="227" t="s">
        <v>81</v>
      </c>
      <c r="AV101" s="12" t="s">
        <v>135</v>
      </c>
      <c r="AW101" s="12" t="s">
        <v>34</v>
      </c>
      <c r="AX101" s="12" t="s">
        <v>79</v>
      </c>
      <c r="AY101" s="227" t="s">
        <v>128</v>
      </c>
    </row>
    <row r="102" spans="2:65" s="1" customFormat="1" ht="25.5" customHeight="1">
      <c r="B102" s="40"/>
      <c r="C102" s="191" t="s">
        <v>135</v>
      </c>
      <c r="D102" s="191" t="s">
        <v>130</v>
      </c>
      <c r="E102" s="192" t="s">
        <v>155</v>
      </c>
      <c r="F102" s="193" t="s">
        <v>156</v>
      </c>
      <c r="G102" s="194" t="s">
        <v>151</v>
      </c>
      <c r="H102" s="195">
        <v>25</v>
      </c>
      <c r="I102" s="196"/>
      <c r="J102" s="197">
        <f>ROUND(I102*H102,2)</f>
        <v>0</v>
      </c>
      <c r="K102" s="193" t="s">
        <v>21</v>
      </c>
      <c r="L102" s="60"/>
      <c r="M102" s="198" t="s">
        <v>21</v>
      </c>
      <c r="N102" s="199" t="s">
        <v>42</v>
      </c>
      <c r="O102" s="41"/>
      <c r="P102" s="200">
        <f>O102*H102</f>
        <v>0</v>
      </c>
      <c r="Q102" s="200">
        <v>5E-05</v>
      </c>
      <c r="R102" s="200">
        <f>Q102*H102</f>
        <v>0.00125</v>
      </c>
      <c r="S102" s="200">
        <v>0</v>
      </c>
      <c r="T102" s="201">
        <f>S102*H102</f>
        <v>0</v>
      </c>
      <c r="AR102" s="23" t="s">
        <v>135</v>
      </c>
      <c r="AT102" s="23" t="s">
        <v>130</v>
      </c>
      <c r="AU102" s="23" t="s">
        <v>81</v>
      </c>
      <c r="AY102" s="23" t="s">
        <v>128</v>
      </c>
      <c r="BE102" s="202">
        <f>IF(N102="základní",J102,0)</f>
        <v>0</v>
      </c>
      <c r="BF102" s="202">
        <f>IF(N102="snížená",J102,0)</f>
        <v>0</v>
      </c>
      <c r="BG102" s="202">
        <f>IF(N102="zákl. přenesená",J102,0)</f>
        <v>0</v>
      </c>
      <c r="BH102" s="202">
        <f>IF(N102="sníž. přenesená",J102,0)</f>
        <v>0</v>
      </c>
      <c r="BI102" s="202">
        <f>IF(N102="nulová",J102,0)</f>
        <v>0</v>
      </c>
      <c r="BJ102" s="23" t="s">
        <v>79</v>
      </c>
      <c r="BK102" s="202">
        <f>ROUND(I102*H102,2)</f>
        <v>0</v>
      </c>
      <c r="BL102" s="23" t="s">
        <v>135</v>
      </c>
      <c r="BM102" s="23" t="s">
        <v>157</v>
      </c>
    </row>
    <row r="103" spans="2:47" s="1" customFormat="1" ht="108">
      <c r="B103" s="40"/>
      <c r="C103" s="62"/>
      <c r="D103" s="203" t="s">
        <v>137</v>
      </c>
      <c r="E103" s="62"/>
      <c r="F103" s="204" t="s">
        <v>158</v>
      </c>
      <c r="G103" s="62"/>
      <c r="H103" s="62"/>
      <c r="I103" s="162"/>
      <c r="J103" s="62"/>
      <c r="K103" s="62"/>
      <c r="L103" s="60"/>
      <c r="M103" s="205"/>
      <c r="N103" s="41"/>
      <c r="O103" s="41"/>
      <c r="P103" s="41"/>
      <c r="Q103" s="41"/>
      <c r="R103" s="41"/>
      <c r="S103" s="41"/>
      <c r="T103" s="77"/>
      <c r="AT103" s="23" t="s">
        <v>137</v>
      </c>
      <c r="AU103" s="23" t="s">
        <v>81</v>
      </c>
    </row>
    <row r="104" spans="2:51" s="11" customFormat="1" ht="13.5">
      <c r="B104" s="206"/>
      <c r="C104" s="207"/>
      <c r="D104" s="203" t="s">
        <v>139</v>
      </c>
      <c r="E104" s="208" t="s">
        <v>21</v>
      </c>
      <c r="F104" s="209" t="s">
        <v>159</v>
      </c>
      <c r="G104" s="207"/>
      <c r="H104" s="210">
        <v>25</v>
      </c>
      <c r="I104" s="211"/>
      <c r="J104" s="207"/>
      <c r="K104" s="207"/>
      <c r="L104" s="212"/>
      <c r="M104" s="213"/>
      <c r="N104" s="214"/>
      <c r="O104" s="214"/>
      <c r="P104" s="214"/>
      <c r="Q104" s="214"/>
      <c r="R104" s="214"/>
      <c r="S104" s="214"/>
      <c r="T104" s="215"/>
      <c r="AT104" s="216" t="s">
        <v>139</v>
      </c>
      <c r="AU104" s="216" t="s">
        <v>81</v>
      </c>
      <c r="AV104" s="11" t="s">
        <v>81</v>
      </c>
      <c r="AW104" s="11" t="s">
        <v>34</v>
      </c>
      <c r="AX104" s="11" t="s">
        <v>71</v>
      </c>
      <c r="AY104" s="216" t="s">
        <v>128</v>
      </c>
    </row>
    <row r="105" spans="2:51" s="12" customFormat="1" ht="13.5">
      <c r="B105" s="217"/>
      <c r="C105" s="218"/>
      <c r="D105" s="203" t="s">
        <v>139</v>
      </c>
      <c r="E105" s="219" t="s">
        <v>21</v>
      </c>
      <c r="F105" s="220" t="s">
        <v>141</v>
      </c>
      <c r="G105" s="218"/>
      <c r="H105" s="221">
        <v>25</v>
      </c>
      <c r="I105" s="222"/>
      <c r="J105" s="218"/>
      <c r="K105" s="218"/>
      <c r="L105" s="223"/>
      <c r="M105" s="224"/>
      <c r="N105" s="225"/>
      <c r="O105" s="225"/>
      <c r="P105" s="225"/>
      <c r="Q105" s="225"/>
      <c r="R105" s="225"/>
      <c r="S105" s="225"/>
      <c r="T105" s="226"/>
      <c r="AT105" s="227" t="s">
        <v>139</v>
      </c>
      <c r="AU105" s="227" t="s">
        <v>81</v>
      </c>
      <c r="AV105" s="12" t="s">
        <v>135</v>
      </c>
      <c r="AW105" s="12" t="s">
        <v>34</v>
      </c>
      <c r="AX105" s="12" t="s">
        <v>79</v>
      </c>
      <c r="AY105" s="227" t="s">
        <v>128</v>
      </c>
    </row>
    <row r="106" spans="2:65" s="1" customFormat="1" ht="25.5" customHeight="1">
      <c r="B106" s="40"/>
      <c r="C106" s="191" t="s">
        <v>154</v>
      </c>
      <c r="D106" s="191" t="s">
        <v>130</v>
      </c>
      <c r="E106" s="192" t="s">
        <v>160</v>
      </c>
      <c r="F106" s="193" t="s">
        <v>161</v>
      </c>
      <c r="G106" s="194" t="s">
        <v>151</v>
      </c>
      <c r="H106" s="195">
        <v>5</v>
      </c>
      <c r="I106" s="196"/>
      <c r="J106" s="197">
        <f>ROUND(I106*H106,2)</f>
        <v>0</v>
      </c>
      <c r="K106" s="193" t="s">
        <v>134</v>
      </c>
      <c r="L106" s="60"/>
      <c r="M106" s="198" t="s">
        <v>21</v>
      </c>
      <c r="N106" s="199" t="s">
        <v>42</v>
      </c>
      <c r="O106" s="41"/>
      <c r="P106" s="200">
        <f>O106*H106</f>
        <v>0</v>
      </c>
      <c r="Q106" s="200">
        <v>0</v>
      </c>
      <c r="R106" s="200">
        <f>Q106*H106</f>
        <v>0</v>
      </c>
      <c r="S106" s="200">
        <v>0</v>
      </c>
      <c r="T106" s="201">
        <f>S106*H106</f>
        <v>0</v>
      </c>
      <c r="AR106" s="23" t="s">
        <v>135</v>
      </c>
      <c r="AT106" s="23" t="s">
        <v>130</v>
      </c>
      <c r="AU106" s="23" t="s">
        <v>81</v>
      </c>
      <c r="AY106" s="23" t="s">
        <v>128</v>
      </c>
      <c r="BE106" s="202">
        <f>IF(N106="základní",J106,0)</f>
        <v>0</v>
      </c>
      <c r="BF106" s="202">
        <f>IF(N106="snížená",J106,0)</f>
        <v>0</v>
      </c>
      <c r="BG106" s="202">
        <f>IF(N106="zákl. přenesená",J106,0)</f>
        <v>0</v>
      </c>
      <c r="BH106" s="202">
        <f>IF(N106="sníž. přenesená",J106,0)</f>
        <v>0</v>
      </c>
      <c r="BI106" s="202">
        <f>IF(N106="nulová",J106,0)</f>
        <v>0</v>
      </c>
      <c r="BJ106" s="23" t="s">
        <v>79</v>
      </c>
      <c r="BK106" s="202">
        <f>ROUND(I106*H106,2)</f>
        <v>0</v>
      </c>
      <c r="BL106" s="23" t="s">
        <v>135</v>
      </c>
      <c r="BM106" s="23" t="s">
        <v>162</v>
      </c>
    </row>
    <row r="107" spans="2:47" s="1" customFormat="1" ht="162">
      <c r="B107" s="40"/>
      <c r="C107" s="62"/>
      <c r="D107" s="203" t="s">
        <v>137</v>
      </c>
      <c r="E107" s="62"/>
      <c r="F107" s="204" t="s">
        <v>163</v>
      </c>
      <c r="G107" s="62"/>
      <c r="H107" s="62"/>
      <c r="I107" s="162"/>
      <c r="J107" s="62"/>
      <c r="K107" s="62"/>
      <c r="L107" s="60"/>
      <c r="M107" s="205"/>
      <c r="N107" s="41"/>
      <c r="O107" s="41"/>
      <c r="P107" s="41"/>
      <c r="Q107" s="41"/>
      <c r="R107" s="41"/>
      <c r="S107" s="41"/>
      <c r="T107" s="77"/>
      <c r="AT107" s="23" t="s">
        <v>137</v>
      </c>
      <c r="AU107" s="23" t="s">
        <v>81</v>
      </c>
    </row>
    <row r="108" spans="2:51" s="11" customFormat="1" ht="13.5">
      <c r="B108" s="206"/>
      <c r="C108" s="207"/>
      <c r="D108" s="203" t="s">
        <v>139</v>
      </c>
      <c r="E108" s="208" t="s">
        <v>21</v>
      </c>
      <c r="F108" s="209" t="s">
        <v>154</v>
      </c>
      <c r="G108" s="207"/>
      <c r="H108" s="210">
        <v>5</v>
      </c>
      <c r="I108" s="211"/>
      <c r="J108" s="207"/>
      <c r="K108" s="207"/>
      <c r="L108" s="212"/>
      <c r="M108" s="213"/>
      <c r="N108" s="214"/>
      <c r="O108" s="214"/>
      <c r="P108" s="214"/>
      <c r="Q108" s="214"/>
      <c r="R108" s="214"/>
      <c r="S108" s="214"/>
      <c r="T108" s="215"/>
      <c r="AT108" s="216" t="s">
        <v>139</v>
      </c>
      <c r="AU108" s="216" t="s">
        <v>81</v>
      </c>
      <c r="AV108" s="11" t="s">
        <v>81</v>
      </c>
      <c r="AW108" s="11" t="s">
        <v>34</v>
      </c>
      <c r="AX108" s="11" t="s">
        <v>71</v>
      </c>
      <c r="AY108" s="216" t="s">
        <v>128</v>
      </c>
    </row>
    <row r="109" spans="2:51" s="12" customFormat="1" ht="13.5">
      <c r="B109" s="217"/>
      <c r="C109" s="218"/>
      <c r="D109" s="203" t="s">
        <v>139</v>
      </c>
      <c r="E109" s="219" t="s">
        <v>21</v>
      </c>
      <c r="F109" s="220" t="s">
        <v>141</v>
      </c>
      <c r="G109" s="218"/>
      <c r="H109" s="221">
        <v>5</v>
      </c>
      <c r="I109" s="222"/>
      <c r="J109" s="218"/>
      <c r="K109" s="218"/>
      <c r="L109" s="223"/>
      <c r="M109" s="224"/>
      <c r="N109" s="225"/>
      <c r="O109" s="225"/>
      <c r="P109" s="225"/>
      <c r="Q109" s="225"/>
      <c r="R109" s="225"/>
      <c r="S109" s="225"/>
      <c r="T109" s="226"/>
      <c r="AT109" s="227" t="s">
        <v>139</v>
      </c>
      <c r="AU109" s="227" t="s">
        <v>81</v>
      </c>
      <c r="AV109" s="12" t="s">
        <v>135</v>
      </c>
      <c r="AW109" s="12" t="s">
        <v>34</v>
      </c>
      <c r="AX109" s="12" t="s">
        <v>79</v>
      </c>
      <c r="AY109" s="227" t="s">
        <v>128</v>
      </c>
    </row>
    <row r="110" spans="2:65" s="1" customFormat="1" ht="16.5" customHeight="1">
      <c r="B110" s="40"/>
      <c r="C110" s="191" t="s">
        <v>164</v>
      </c>
      <c r="D110" s="191" t="s">
        <v>130</v>
      </c>
      <c r="E110" s="192" t="s">
        <v>165</v>
      </c>
      <c r="F110" s="193" t="s">
        <v>166</v>
      </c>
      <c r="G110" s="194" t="s">
        <v>167</v>
      </c>
      <c r="H110" s="195">
        <v>52</v>
      </c>
      <c r="I110" s="196"/>
      <c r="J110" s="197">
        <f>ROUND(I110*H110,2)</f>
        <v>0</v>
      </c>
      <c r="K110" s="193" t="s">
        <v>21</v>
      </c>
      <c r="L110" s="60"/>
      <c r="M110" s="198" t="s">
        <v>21</v>
      </c>
      <c r="N110" s="199" t="s">
        <v>42</v>
      </c>
      <c r="O110" s="41"/>
      <c r="P110" s="200">
        <f>O110*H110</f>
        <v>0</v>
      </c>
      <c r="Q110" s="200">
        <v>0</v>
      </c>
      <c r="R110" s="200">
        <f>Q110*H110</f>
        <v>0</v>
      </c>
      <c r="S110" s="200">
        <v>0</v>
      </c>
      <c r="T110" s="201">
        <f>S110*H110</f>
        <v>0</v>
      </c>
      <c r="AR110" s="23" t="s">
        <v>135</v>
      </c>
      <c r="AT110" s="23" t="s">
        <v>130</v>
      </c>
      <c r="AU110" s="23" t="s">
        <v>81</v>
      </c>
      <c r="AY110" s="23" t="s">
        <v>128</v>
      </c>
      <c r="BE110" s="202">
        <f>IF(N110="základní",J110,0)</f>
        <v>0</v>
      </c>
      <c r="BF110" s="202">
        <f>IF(N110="snížená",J110,0)</f>
        <v>0</v>
      </c>
      <c r="BG110" s="202">
        <f>IF(N110="zákl. přenesená",J110,0)</f>
        <v>0</v>
      </c>
      <c r="BH110" s="202">
        <f>IF(N110="sníž. přenesená",J110,0)</f>
        <v>0</v>
      </c>
      <c r="BI110" s="202">
        <f>IF(N110="nulová",J110,0)</f>
        <v>0</v>
      </c>
      <c r="BJ110" s="23" t="s">
        <v>79</v>
      </c>
      <c r="BK110" s="202">
        <f>ROUND(I110*H110,2)</f>
        <v>0</v>
      </c>
      <c r="BL110" s="23" t="s">
        <v>135</v>
      </c>
      <c r="BM110" s="23" t="s">
        <v>168</v>
      </c>
    </row>
    <row r="111" spans="2:51" s="11" customFormat="1" ht="13.5">
      <c r="B111" s="206"/>
      <c r="C111" s="207"/>
      <c r="D111" s="203" t="s">
        <v>139</v>
      </c>
      <c r="E111" s="208" t="s">
        <v>21</v>
      </c>
      <c r="F111" s="209" t="s">
        <v>169</v>
      </c>
      <c r="G111" s="207"/>
      <c r="H111" s="210">
        <v>52</v>
      </c>
      <c r="I111" s="211"/>
      <c r="J111" s="207"/>
      <c r="K111" s="207"/>
      <c r="L111" s="212"/>
      <c r="M111" s="213"/>
      <c r="N111" s="214"/>
      <c r="O111" s="214"/>
      <c r="P111" s="214"/>
      <c r="Q111" s="214"/>
      <c r="R111" s="214"/>
      <c r="S111" s="214"/>
      <c r="T111" s="215"/>
      <c r="AT111" s="216" t="s">
        <v>139</v>
      </c>
      <c r="AU111" s="216" t="s">
        <v>81</v>
      </c>
      <c r="AV111" s="11" t="s">
        <v>81</v>
      </c>
      <c r="AW111" s="11" t="s">
        <v>34</v>
      </c>
      <c r="AX111" s="11" t="s">
        <v>71</v>
      </c>
      <c r="AY111" s="216" t="s">
        <v>128</v>
      </c>
    </row>
    <row r="112" spans="2:51" s="12" customFormat="1" ht="13.5">
      <c r="B112" s="217"/>
      <c r="C112" s="218"/>
      <c r="D112" s="203" t="s">
        <v>139</v>
      </c>
      <c r="E112" s="219" t="s">
        <v>21</v>
      </c>
      <c r="F112" s="220" t="s">
        <v>141</v>
      </c>
      <c r="G112" s="218"/>
      <c r="H112" s="221">
        <v>52</v>
      </c>
      <c r="I112" s="222"/>
      <c r="J112" s="218"/>
      <c r="K112" s="218"/>
      <c r="L112" s="223"/>
      <c r="M112" s="224"/>
      <c r="N112" s="225"/>
      <c r="O112" s="225"/>
      <c r="P112" s="225"/>
      <c r="Q112" s="225"/>
      <c r="R112" s="225"/>
      <c r="S112" s="225"/>
      <c r="T112" s="226"/>
      <c r="AT112" s="227" t="s">
        <v>139</v>
      </c>
      <c r="AU112" s="227" t="s">
        <v>81</v>
      </c>
      <c r="AV112" s="12" t="s">
        <v>135</v>
      </c>
      <c r="AW112" s="12" t="s">
        <v>34</v>
      </c>
      <c r="AX112" s="12" t="s">
        <v>79</v>
      </c>
      <c r="AY112" s="227" t="s">
        <v>128</v>
      </c>
    </row>
    <row r="113" spans="2:65" s="1" customFormat="1" ht="51" customHeight="1">
      <c r="B113" s="40"/>
      <c r="C113" s="191" t="s">
        <v>170</v>
      </c>
      <c r="D113" s="191" t="s">
        <v>130</v>
      </c>
      <c r="E113" s="192" t="s">
        <v>171</v>
      </c>
      <c r="F113" s="193" t="s">
        <v>172</v>
      </c>
      <c r="G113" s="194" t="s">
        <v>144</v>
      </c>
      <c r="H113" s="195">
        <v>9</v>
      </c>
      <c r="I113" s="196"/>
      <c r="J113" s="197">
        <f>ROUND(I113*H113,2)</f>
        <v>0</v>
      </c>
      <c r="K113" s="193" t="s">
        <v>134</v>
      </c>
      <c r="L113" s="60"/>
      <c r="M113" s="198" t="s">
        <v>21</v>
      </c>
      <c r="N113" s="199" t="s">
        <v>42</v>
      </c>
      <c r="O113" s="41"/>
      <c r="P113" s="200">
        <f>O113*H113</f>
        <v>0</v>
      </c>
      <c r="Q113" s="200">
        <v>0</v>
      </c>
      <c r="R113" s="200">
        <f>Q113*H113</f>
        <v>0</v>
      </c>
      <c r="S113" s="200">
        <v>0.255</v>
      </c>
      <c r="T113" s="201">
        <f>S113*H113</f>
        <v>2.295</v>
      </c>
      <c r="AR113" s="23" t="s">
        <v>135</v>
      </c>
      <c r="AT113" s="23" t="s">
        <v>130</v>
      </c>
      <c r="AU113" s="23" t="s">
        <v>81</v>
      </c>
      <c r="AY113" s="23" t="s">
        <v>128</v>
      </c>
      <c r="BE113" s="202">
        <f>IF(N113="základní",J113,0)</f>
        <v>0</v>
      </c>
      <c r="BF113" s="202">
        <f>IF(N113="snížená",J113,0)</f>
        <v>0</v>
      </c>
      <c r="BG113" s="202">
        <f>IF(N113="zákl. přenesená",J113,0)</f>
        <v>0</v>
      </c>
      <c r="BH113" s="202">
        <f>IF(N113="sníž. přenesená",J113,0)</f>
        <v>0</v>
      </c>
      <c r="BI113" s="202">
        <f>IF(N113="nulová",J113,0)</f>
        <v>0</v>
      </c>
      <c r="BJ113" s="23" t="s">
        <v>79</v>
      </c>
      <c r="BK113" s="202">
        <f>ROUND(I113*H113,2)</f>
        <v>0</v>
      </c>
      <c r="BL113" s="23" t="s">
        <v>135</v>
      </c>
      <c r="BM113" s="23" t="s">
        <v>173</v>
      </c>
    </row>
    <row r="114" spans="2:47" s="1" customFormat="1" ht="162">
      <c r="B114" s="40"/>
      <c r="C114" s="62"/>
      <c r="D114" s="203" t="s">
        <v>137</v>
      </c>
      <c r="E114" s="62"/>
      <c r="F114" s="204" t="s">
        <v>174</v>
      </c>
      <c r="G114" s="62"/>
      <c r="H114" s="62"/>
      <c r="I114" s="162"/>
      <c r="J114" s="62"/>
      <c r="K114" s="62"/>
      <c r="L114" s="60"/>
      <c r="M114" s="205"/>
      <c r="N114" s="41"/>
      <c r="O114" s="41"/>
      <c r="P114" s="41"/>
      <c r="Q114" s="41"/>
      <c r="R114" s="41"/>
      <c r="S114" s="41"/>
      <c r="T114" s="77"/>
      <c r="AT114" s="23" t="s">
        <v>137</v>
      </c>
      <c r="AU114" s="23" t="s">
        <v>81</v>
      </c>
    </row>
    <row r="115" spans="2:51" s="11" customFormat="1" ht="13.5">
      <c r="B115" s="206"/>
      <c r="C115" s="207"/>
      <c r="D115" s="203" t="s">
        <v>139</v>
      </c>
      <c r="E115" s="208" t="s">
        <v>21</v>
      </c>
      <c r="F115" s="209" t="s">
        <v>175</v>
      </c>
      <c r="G115" s="207"/>
      <c r="H115" s="210">
        <v>9</v>
      </c>
      <c r="I115" s="211"/>
      <c r="J115" s="207"/>
      <c r="K115" s="207"/>
      <c r="L115" s="212"/>
      <c r="M115" s="213"/>
      <c r="N115" s="214"/>
      <c r="O115" s="214"/>
      <c r="P115" s="214"/>
      <c r="Q115" s="214"/>
      <c r="R115" s="214"/>
      <c r="S115" s="214"/>
      <c r="T115" s="215"/>
      <c r="AT115" s="216" t="s">
        <v>139</v>
      </c>
      <c r="AU115" s="216" t="s">
        <v>81</v>
      </c>
      <c r="AV115" s="11" t="s">
        <v>81</v>
      </c>
      <c r="AW115" s="11" t="s">
        <v>34</v>
      </c>
      <c r="AX115" s="11" t="s">
        <v>71</v>
      </c>
      <c r="AY115" s="216" t="s">
        <v>128</v>
      </c>
    </row>
    <row r="116" spans="2:51" s="12" customFormat="1" ht="13.5">
      <c r="B116" s="217"/>
      <c r="C116" s="218"/>
      <c r="D116" s="203" t="s">
        <v>139</v>
      </c>
      <c r="E116" s="219" t="s">
        <v>21</v>
      </c>
      <c r="F116" s="220" t="s">
        <v>141</v>
      </c>
      <c r="G116" s="218"/>
      <c r="H116" s="221">
        <v>9</v>
      </c>
      <c r="I116" s="222"/>
      <c r="J116" s="218"/>
      <c r="K116" s="218"/>
      <c r="L116" s="223"/>
      <c r="M116" s="224"/>
      <c r="N116" s="225"/>
      <c r="O116" s="225"/>
      <c r="P116" s="225"/>
      <c r="Q116" s="225"/>
      <c r="R116" s="225"/>
      <c r="S116" s="225"/>
      <c r="T116" s="226"/>
      <c r="AT116" s="227" t="s">
        <v>139</v>
      </c>
      <c r="AU116" s="227" t="s">
        <v>81</v>
      </c>
      <c r="AV116" s="12" t="s">
        <v>135</v>
      </c>
      <c r="AW116" s="12" t="s">
        <v>34</v>
      </c>
      <c r="AX116" s="12" t="s">
        <v>79</v>
      </c>
      <c r="AY116" s="227" t="s">
        <v>128</v>
      </c>
    </row>
    <row r="117" spans="2:65" s="1" customFormat="1" ht="51" customHeight="1">
      <c r="B117" s="40"/>
      <c r="C117" s="191" t="s">
        <v>176</v>
      </c>
      <c r="D117" s="191" t="s">
        <v>130</v>
      </c>
      <c r="E117" s="192" t="s">
        <v>177</v>
      </c>
      <c r="F117" s="193" t="s">
        <v>178</v>
      </c>
      <c r="G117" s="194" t="s">
        <v>144</v>
      </c>
      <c r="H117" s="195">
        <v>48</v>
      </c>
      <c r="I117" s="196"/>
      <c r="J117" s="197">
        <f>ROUND(I117*H117,2)</f>
        <v>0</v>
      </c>
      <c r="K117" s="193" t="s">
        <v>134</v>
      </c>
      <c r="L117" s="60"/>
      <c r="M117" s="198" t="s">
        <v>21</v>
      </c>
      <c r="N117" s="199" t="s">
        <v>42</v>
      </c>
      <c r="O117" s="41"/>
      <c r="P117" s="200">
        <f>O117*H117</f>
        <v>0</v>
      </c>
      <c r="Q117" s="200">
        <v>0</v>
      </c>
      <c r="R117" s="200">
        <f>Q117*H117</f>
        <v>0</v>
      </c>
      <c r="S117" s="200">
        <v>0.26</v>
      </c>
      <c r="T117" s="201">
        <f>S117*H117</f>
        <v>12.48</v>
      </c>
      <c r="AR117" s="23" t="s">
        <v>135</v>
      </c>
      <c r="AT117" s="23" t="s">
        <v>130</v>
      </c>
      <c r="AU117" s="23" t="s">
        <v>81</v>
      </c>
      <c r="AY117" s="23" t="s">
        <v>128</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135</v>
      </c>
      <c r="BM117" s="23" t="s">
        <v>179</v>
      </c>
    </row>
    <row r="118" spans="2:47" s="1" customFormat="1" ht="162">
      <c r="B118" s="40"/>
      <c r="C118" s="62"/>
      <c r="D118" s="203" t="s">
        <v>137</v>
      </c>
      <c r="E118" s="62"/>
      <c r="F118" s="204" t="s">
        <v>174</v>
      </c>
      <c r="G118" s="62"/>
      <c r="H118" s="62"/>
      <c r="I118" s="162"/>
      <c r="J118" s="62"/>
      <c r="K118" s="62"/>
      <c r="L118" s="60"/>
      <c r="M118" s="205"/>
      <c r="N118" s="41"/>
      <c r="O118" s="41"/>
      <c r="P118" s="41"/>
      <c r="Q118" s="41"/>
      <c r="R118" s="41"/>
      <c r="S118" s="41"/>
      <c r="T118" s="77"/>
      <c r="AT118" s="23" t="s">
        <v>137</v>
      </c>
      <c r="AU118" s="23" t="s">
        <v>81</v>
      </c>
    </row>
    <row r="119" spans="2:51" s="11" customFormat="1" ht="13.5">
      <c r="B119" s="206"/>
      <c r="C119" s="207"/>
      <c r="D119" s="203" t="s">
        <v>139</v>
      </c>
      <c r="E119" s="208" t="s">
        <v>21</v>
      </c>
      <c r="F119" s="209" t="s">
        <v>180</v>
      </c>
      <c r="G119" s="207"/>
      <c r="H119" s="210">
        <v>48</v>
      </c>
      <c r="I119" s="211"/>
      <c r="J119" s="207"/>
      <c r="K119" s="207"/>
      <c r="L119" s="212"/>
      <c r="M119" s="213"/>
      <c r="N119" s="214"/>
      <c r="O119" s="214"/>
      <c r="P119" s="214"/>
      <c r="Q119" s="214"/>
      <c r="R119" s="214"/>
      <c r="S119" s="214"/>
      <c r="T119" s="215"/>
      <c r="AT119" s="216" t="s">
        <v>139</v>
      </c>
      <c r="AU119" s="216" t="s">
        <v>81</v>
      </c>
      <c r="AV119" s="11" t="s">
        <v>81</v>
      </c>
      <c r="AW119" s="11" t="s">
        <v>34</v>
      </c>
      <c r="AX119" s="11" t="s">
        <v>71</v>
      </c>
      <c r="AY119" s="216" t="s">
        <v>128</v>
      </c>
    </row>
    <row r="120" spans="2:51" s="12" customFormat="1" ht="13.5">
      <c r="B120" s="217"/>
      <c r="C120" s="218"/>
      <c r="D120" s="203" t="s">
        <v>139</v>
      </c>
      <c r="E120" s="219" t="s">
        <v>21</v>
      </c>
      <c r="F120" s="220" t="s">
        <v>141</v>
      </c>
      <c r="G120" s="218"/>
      <c r="H120" s="221">
        <v>48</v>
      </c>
      <c r="I120" s="222"/>
      <c r="J120" s="218"/>
      <c r="K120" s="218"/>
      <c r="L120" s="223"/>
      <c r="M120" s="224"/>
      <c r="N120" s="225"/>
      <c r="O120" s="225"/>
      <c r="P120" s="225"/>
      <c r="Q120" s="225"/>
      <c r="R120" s="225"/>
      <c r="S120" s="225"/>
      <c r="T120" s="226"/>
      <c r="AT120" s="227" t="s">
        <v>139</v>
      </c>
      <c r="AU120" s="227" t="s">
        <v>81</v>
      </c>
      <c r="AV120" s="12" t="s">
        <v>135</v>
      </c>
      <c r="AW120" s="12" t="s">
        <v>34</v>
      </c>
      <c r="AX120" s="12" t="s">
        <v>79</v>
      </c>
      <c r="AY120" s="227" t="s">
        <v>128</v>
      </c>
    </row>
    <row r="121" spans="2:65" s="1" customFormat="1" ht="38.25" customHeight="1">
      <c r="B121" s="40"/>
      <c r="C121" s="191" t="s">
        <v>181</v>
      </c>
      <c r="D121" s="191" t="s">
        <v>130</v>
      </c>
      <c r="E121" s="192" t="s">
        <v>182</v>
      </c>
      <c r="F121" s="193" t="s">
        <v>183</v>
      </c>
      <c r="G121" s="194" t="s">
        <v>144</v>
      </c>
      <c r="H121" s="195">
        <v>188</v>
      </c>
      <c r="I121" s="196"/>
      <c r="J121" s="197">
        <f>ROUND(I121*H121,2)</f>
        <v>0</v>
      </c>
      <c r="K121" s="193" t="s">
        <v>134</v>
      </c>
      <c r="L121" s="60"/>
      <c r="M121" s="198" t="s">
        <v>21</v>
      </c>
      <c r="N121" s="199" t="s">
        <v>42</v>
      </c>
      <c r="O121" s="41"/>
      <c r="P121" s="200">
        <f>O121*H121</f>
        <v>0</v>
      </c>
      <c r="Q121" s="200">
        <v>0</v>
      </c>
      <c r="R121" s="200">
        <f>Q121*H121</f>
        <v>0</v>
      </c>
      <c r="S121" s="200">
        <v>0.45</v>
      </c>
      <c r="T121" s="201">
        <f>S121*H121</f>
        <v>84.60000000000001</v>
      </c>
      <c r="AR121" s="23" t="s">
        <v>135</v>
      </c>
      <c r="AT121" s="23" t="s">
        <v>130</v>
      </c>
      <c r="AU121" s="23" t="s">
        <v>81</v>
      </c>
      <c r="AY121" s="23" t="s">
        <v>128</v>
      </c>
      <c r="BE121" s="202">
        <f>IF(N121="základní",J121,0)</f>
        <v>0</v>
      </c>
      <c r="BF121" s="202">
        <f>IF(N121="snížená",J121,0)</f>
        <v>0</v>
      </c>
      <c r="BG121" s="202">
        <f>IF(N121="zákl. přenesená",J121,0)</f>
        <v>0</v>
      </c>
      <c r="BH121" s="202">
        <f>IF(N121="sníž. přenesená",J121,0)</f>
        <v>0</v>
      </c>
      <c r="BI121" s="202">
        <f>IF(N121="nulová",J121,0)</f>
        <v>0</v>
      </c>
      <c r="BJ121" s="23" t="s">
        <v>79</v>
      </c>
      <c r="BK121" s="202">
        <f>ROUND(I121*H121,2)</f>
        <v>0</v>
      </c>
      <c r="BL121" s="23" t="s">
        <v>135</v>
      </c>
      <c r="BM121" s="23" t="s">
        <v>184</v>
      </c>
    </row>
    <row r="122" spans="2:47" s="1" customFormat="1" ht="229.5">
      <c r="B122" s="40"/>
      <c r="C122" s="62"/>
      <c r="D122" s="203" t="s">
        <v>137</v>
      </c>
      <c r="E122" s="62"/>
      <c r="F122" s="204" t="s">
        <v>185</v>
      </c>
      <c r="G122" s="62"/>
      <c r="H122" s="62"/>
      <c r="I122" s="162"/>
      <c r="J122" s="62"/>
      <c r="K122" s="62"/>
      <c r="L122" s="60"/>
      <c r="M122" s="205"/>
      <c r="N122" s="41"/>
      <c r="O122" s="41"/>
      <c r="P122" s="41"/>
      <c r="Q122" s="41"/>
      <c r="R122" s="41"/>
      <c r="S122" s="41"/>
      <c r="T122" s="77"/>
      <c r="AT122" s="23" t="s">
        <v>137</v>
      </c>
      <c r="AU122" s="23" t="s">
        <v>81</v>
      </c>
    </row>
    <row r="123" spans="2:51" s="11" customFormat="1" ht="13.5">
      <c r="B123" s="206"/>
      <c r="C123" s="207"/>
      <c r="D123" s="203" t="s">
        <v>139</v>
      </c>
      <c r="E123" s="208" t="s">
        <v>21</v>
      </c>
      <c r="F123" s="209" t="s">
        <v>186</v>
      </c>
      <c r="G123" s="207"/>
      <c r="H123" s="210">
        <v>188</v>
      </c>
      <c r="I123" s="211"/>
      <c r="J123" s="207"/>
      <c r="K123" s="207"/>
      <c r="L123" s="212"/>
      <c r="M123" s="213"/>
      <c r="N123" s="214"/>
      <c r="O123" s="214"/>
      <c r="P123" s="214"/>
      <c r="Q123" s="214"/>
      <c r="R123" s="214"/>
      <c r="S123" s="214"/>
      <c r="T123" s="215"/>
      <c r="AT123" s="216" t="s">
        <v>139</v>
      </c>
      <c r="AU123" s="216" t="s">
        <v>81</v>
      </c>
      <c r="AV123" s="11" t="s">
        <v>81</v>
      </c>
      <c r="AW123" s="11" t="s">
        <v>34</v>
      </c>
      <c r="AX123" s="11" t="s">
        <v>71</v>
      </c>
      <c r="AY123" s="216" t="s">
        <v>128</v>
      </c>
    </row>
    <row r="124" spans="2:51" s="12" customFormat="1" ht="13.5">
      <c r="B124" s="217"/>
      <c r="C124" s="218"/>
      <c r="D124" s="203" t="s">
        <v>139</v>
      </c>
      <c r="E124" s="219" t="s">
        <v>21</v>
      </c>
      <c r="F124" s="220" t="s">
        <v>141</v>
      </c>
      <c r="G124" s="218"/>
      <c r="H124" s="221">
        <v>188</v>
      </c>
      <c r="I124" s="222"/>
      <c r="J124" s="218"/>
      <c r="K124" s="218"/>
      <c r="L124" s="223"/>
      <c r="M124" s="224"/>
      <c r="N124" s="225"/>
      <c r="O124" s="225"/>
      <c r="P124" s="225"/>
      <c r="Q124" s="225"/>
      <c r="R124" s="225"/>
      <c r="S124" s="225"/>
      <c r="T124" s="226"/>
      <c r="AT124" s="227" t="s">
        <v>139</v>
      </c>
      <c r="AU124" s="227" t="s">
        <v>81</v>
      </c>
      <c r="AV124" s="12" t="s">
        <v>135</v>
      </c>
      <c r="AW124" s="12" t="s">
        <v>34</v>
      </c>
      <c r="AX124" s="12" t="s">
        <v>79</v>
      </c>
      <c r="AY124" s="227" t="s">
        <v>128</v>
      </c>
    </row>
    <row r="125" spans="2:65" s="1" customFormat="1" ht="38.25" customHeight="1">
      <c r="B125" s="40"/>
      <c r="C125" s="191" t="s">
        <v>187</v>
      </c>
      <c r="D125" s="191" t="s">
        <v>130</v>
      </c>
      <c r="E125" s="192" t="s">
        <v>188</v>
      </c>
      <c r="F125" s="193" t="s">
        <v>189</v>
      </c>
      <c r="G125" s="194" t="s">
        <v>144</v>
      </c>
      <c r="H125" s="195">
        <v>236</v>
      </c>
      <c r="I125" s="196"/>
      <c r="J125" s="197">
        <f>ROUND(I125*H125,2)</f>
        <v>0</v>
      </c>
      <c r="K125" s="193" t="s">
        <v>134</v>
      </c>
      <c r="L125" s="60"/>
      <c r="M125" s="198" t="s">
        <v>21</v>
      </c>
      <c r="N125" s="199" t="s">
        <v>42</v>
      </c>
      <c r="O125" s="41"/>
      <c r="P125" s="200">
        <f>O125*H125</f>
        <v>0</v>
      </c>
      <c r="Q125" s="200">
        <v>0</v>
      </c>
      <c r="R125" s="200">
        <f>Q125*H125</f>
        <v>0</v>
      </c>
      <c r="S125" s="200">
        <v>0.29</v>
      </c>
      <c r="T125" s="201">
        <f>S125*H125</f>
        <v>68.44</v>
      </c>
      <c r="AR125" s="23" t="s">
        <v>135</v>
      </c>
      <c r="AT125" s="23" t="s">
        <v>130</v>
      </c>
      <c r="AU125" s="23" t="s">
        <v>81</v>
      </c>
      <c r="AY125" s="23" t="s">
        <v>128</v>
      </c>
      <c r="BE125" s="202">
        <f>IF(N125="základní",J125,0)</f>
        <v>0</v>
      </c>
      <c r="BF125" s="202">
        <f>IF(N125="snížená",J125,0)</f>
        <v>0</v>
      </c>
      <c r="BG125" s="202">
        <f>IF(N125="zákl. přenesená",J125,0)</f>
        <v>0</v>
      </c>
      <c r="BH125" s="202">
        <f>IF(N125="sníž. přenesená",J125,0)</f>
        <v>0</v>
      </c>
      <c r="BI125" s="202">
        <f>IF(N125="nulová",J125,0)</f>
        <v>0</v>
      </c>
      <c r="BJ125" s="23" t="s">
        <v>79</v>
      </c>
      <c r="BK125" s="202">
        <f>ROUND(I125*H125,2)</f>
        <v>0</v>
      </c>
      <c r="BL125" s="23" t="s">
        <v>135</v>
      </c>
      <c r="BM125" s="23" t="s">
        <v>190</v>
      </c>
    </row>
    <row r="126" spans="2:47" s="1" customFormat="1" ht="243">
      <c r="B126" s="40"/>
      <c r="C126" s="62"/>
      <c r="D126" s="203" t="s">
        <v>137</v>
      </c>
      <c r="E126" s="62"/>
      <c r="F126" s="204" t="s">
        <v>191</v>
      </c>
      <c r="G126" s="62"/>
      <c r="H126" s="62"/>
      <c r="I126" s="162"/>
      <c r="J126" s="62"/>
      <c r="K126" s="62"/>
      <c r="L126" s="60"/>
      <c r="M126" s="205"/>
      <c r="N126" s="41"/>
      <c r="O126" s="41"/>
      <c r="P126" s="41"/>
      <c r="Q126" s="41"/>
      <c r="R126" s="41"/>
      <c r="S126" s="41"/>
      <c r="T126" s="77"/>
      <c r="AT126" s="23" t="s">
        <v>137</v>
      </c>
      <c r="AU126" s="23" t="s">
        <v>81</v>
      </c>
    </row>
    <row r="127" spans="2:51" s="11" customFormat="1" ht="13.5">
      <c r="B127" s="206"/>
      <c r="C127" s="207"/>
      <c r="D127" s="203" t="s">
        <v>139</v>
      </c>
      <c r="E127" s="208" t="s">
        <v>21</v>
      </c>
      <c r="F127" s="209" t="s">
        <v>192</v>
      </c>
      <c r="G127" s="207"/>
      <c r="H127" s="210">
        <v>236</v>
      </c>
      <c r="I127" s="211"/>
      <c r="J127" s="207"/>
      <c r="K127" s="207"/>
      <c r="L127" s="212"/>
      <c r="M127" s="213"/>
      <c r="N127" s="214"/>
      <c r="O127" s="214"/>
      <c r="P127" s="214"/>
      <c r="Q127" s="214"/>
      <c r="R127" s="214"/>
      <c r="S127" s="214"/>
      <c r="T127" s="215"/>
      <c r="AT127" s="216" t="s">
        <v>139</v>
      </c>
      <c r="AU127" s="216" t="s">
        <v>81</v>
      </c>
      <c r="AV127" s="11" t="s">
        <v>81</v>
      </c>
      <c r="AW127" s="11" t="s">
        <v>34</v>
      </c>
      <c r="AX127" s="11" t="s">
        <v>71</v>
      </c>
      <c r="AY127" s="216" t="s">
        <v>128</v>
      </c>
    </row>
    <row r="128" spans="2:51" s="12" customFormat="1" ht="13.5">
      <c r="B128" s="217"/>
      <c r="C128" s="218"/>
      <c r="D128" s="203" t="s">
        <v>139</v>
      </c>
      <c r="E128" s="219" t="s">
        <v>21</v>
      </c>
      <c r="F128" s="220" t="s">
        <v>141</v>
      </c>
      <c r="G128" s="218"/>
      <c r="H128" s="221">
        <v>236</v>
      </c>
      <c r="I128" s="222"/>
      <c r="J128" s="218"/>
      <c r="K128" s="218"/>
      <c r="L128" s="223"/>
      <c r="M128" s="224"/>
      <c r="N128" s="225"/>
      <c r="O128" s="225"/>
      <c r="P128" s="225"/>
      <c r="Q128" s="225"/>
      <c r="R128" s="225"/>
      <c r="S128" s="225"/>
      <c r="T128" s="226"/>
      <c r="AT128" s="227" t="s">
        <v>139</v>
      </c>
      <c r="AU128" s="227" t="s">
        <v>81</v>
      </c>
      <c r="AV128" s="12" t="s">
        <v>135</v>
      </c>
      <c r="AW128" s="12" t="s">
        <v>34</v>
      </c>
      <c r="AX128" s="12" t="s">
        <v>79</v>
      </c>
      <c r="AY128" s="227" t="s">
        <v>128</v>
      </c>
    </row>
    <row r="129" spans="2:65" s="1" customFormat="1" ht="38.25" customHeight="1">
      <c r="B129" s="40"/>
      <c r="C129" s="191" t="s">
        <v>193</v>
      </c>
      <c r="D129" s="191" t="s">
        <v>130</v>
      </c>
      <c r="E129" s="192" t="s">
        <v>194</v>
      </c>
      <c r="F129" s="193" t="s">
        <v>195</v>
      </c>
      <c r="G129" s="194" t="s">
        <v>144</v>
      </c>
      <c r="H129" s="195">
        <v>188</v>
      </c>
      <c r="I129" s="196"/>
      <c r="J129" s="197">
        <f>ROUND(I129*H129,2)</f>
        <v>0</v>
      </c>
      <c r="K129" s="193" t="s">
        <v>134</v>
      </c>
      <c r="L129" s="60"/>
      <c r="M129" s="198" t="s">
        <v>21</v>
      </c>
      <c r="N129" s="199" t="s">
        <v>42</v>
      </c>
      <c r="O129" s="41"/>
      <c r="P129" s="200">
        <f>O129*H129</f>
        <v>0</v>
      </c>
      <c r="Q129" s="200">
        <v>0</v>
      </c>
      <c r="R129" s="200">
        <f>Q129*H129</f>
        <v>0</v>
      </c>
      <c r="S129" s="200">
        <v>0.325</v>
      </c>
      <c r="T129" s="201">
        <f>S129*H129</f>
        <v>61.1</v>
      </c>
      <c r="AR129" s="23" t="s">
        <v>135</v>
      </c>
      <c r="AT129" s="23" t="s">
        <v>130</v>
      </c>
      <c r="AU129" s="23" t="s">
        <v>81</v>
      </c>
      <c r="AY129" s="23" t="s">
        <v>128</v>
      </c>
      <c r="BE129" s="202">
        <f>IF(N129="základní",J129,0)</f>
        <v>0</v>
      </c>
      <c r="BF129" s="202">
        <f>IF(N129="snížená",J129,0)</f>
        <v>0</v>
      </c>
      <c r="BG129" s="202">
        <f>IF(N129="zákl. přenesená",J129,0)</f>
        <v>0</v>
      </c>
      <c r="BH129" s="202">
        <f>IF(N129="sníž. přenesená",J129,0)</f>
        <v>0</v>
      </c>
      <c r="BI129" s="202">
        <f>IF(N129="nulová",J129,0)</f>
        <v>0</v>
      </c>
      <c r="BJ129" s="23" t="s">
        <v>79</v>
      </c>
      <c r="BK129" s="202">
        <f>ROUND(I129*H129,2)</f>
        <v>0</v>
      </c>
      <c r="BL129" s="23" t="s">
        <v>135</v>
      </c>
      <c r="BM129" s="23" t="s">
        <v>196</v>
      </c>
    </row>
    <row r="130" spans="2:47" s="1" customFormat="1" ht="243">
      <c r="B130" s="40"/>
      <c r="C130" s="62"/>
      <c r="D130" s="203" t="s">
        <v>137</v>
      </c>
      <c r="E130" s="62"/>
      <c r="F130" s="204" t="s">
        <v>191</v>
      </c>
      <c r="G130" s="62"/>
      <c r="H130" s="62"/>
      <c r="I130" s="162"/>
      <c r="J130" s="62"/>
      <c r="K130" s="62"/>
      <c r="L130" s="60"/>
      <c r="M130" s="205"/>
      <c r="N130" s="41"/>
      <c r="O130" s="41"/>
      <c r="P130" s="41"/>
      <c r="Q130" s="41"/>
      <c r="R130" s="41"/>
      <c r="S130" s="41"/>
      <c r="T130" s="77"/>
      <c r="AT130" s="23" t="s">
        <v>137</v>
      </c>
      <c r="AU130" s="23" t="s">
        <v>81</v>
      </c>
    </row>
    <row r="131" spans="2:51" s="11" customFormat="1" ht="13.5">
      <c r="B131" s="206"/>
      <c r="C131" s="207"/>
      <c r="D131" s="203" t="s">
        <v>139</v>
      </c>
      <c r="E131" s="208" t="s">
        <v>21</v>
      </c>
      <c r="F131" s="209" t="s">
        <v>197</v>
      </c>
      <c r="G131" s="207"/>
      <c r="H131" s="210">
        <v>188</v>
      </c>
      <c r="I131" s="211"/>
      <c r="J131" s="207"/>
      <c r="K131" s="207"/>
      <c r="L131" s="212"/>
      <c r="M131" s="213"/>
      <c r="N131" s="214"/>
      <c r="O131" s="214"/>
      <c r="P131" s="214"/>
      <c r="Q131" s="214"/>
      <c r="R131" s="214"/>
      <c r="S131" s="214"/>
      <c r="T131" s="215"/>
      <c r="AT131" s="216" t="s">
        <v>139</v>
      </c>
      <c r="AU131" s="216" t="s">
        <v>81</v>
      </c>
      <c r="AV131" s="11" t="s">
        <v>81</v>
      </c>
      <c r="AW131" s="11" t="s">
        <v>34</v>
      </c>
      <c r="AX131" s="11" t="s">
        <v>71</v>
      </c>
      <c r="AY131" s="216" t="s">
        <v>128</v>
      </c>
    </row>
    <row r="132" spans="2:51" s="12" customFormat="1" ht="13.5">
      <c r="B132" s="217"/>
      <c r="C132" s="218"/>
      <c r="D132" s="203" t="s">
        <v>139</v>
      </c>
      <c r="E132" s="219" t="s">
        <v>21</v>
      </c>
      <c r="F132" s="220" t="s">
        <v>141</v>
      </c>
      <c r="G132" s="218"/>
      <c r="H132" s="221">
        <v>188</v>
      </c>
      <c r="I132" s="222"/>
      <c r="J132" s="218"/>
      <c r="K132" s="218"/>
      <c r="L132" s="223"/>
      <c r="M132" s="224"/>
      <c r="N132" s="225"/>
      <c r="O132" s="225"/>
      <c r="P132" s="225"/>
      <c r="Q132" s="225"/>
      <c r="R132" s="225"/>
      <c r="S132" s="225"/>
      <c r="T132" s="226"/>
      <c r="AT132" s="227" t="s">
        <v>139</v>
      </c>
      <c r="AU132" s="227" t="s">
        <v>81</v>
      </c>
      <c r="AV132" s="12" t="s">
        <v>135</v>
      </c>
      <c r="AW132" s="12" t="s">
        <v>34</v>
      </c>
      <c r="AX132" s="12" t="s">
        <v>79</v>
      </c>
      <c r="AY132" s="227" t="s">
        <v>128</v>
      </c>
    </row>
    <row r="133" spans="2:65" s="1" customFormat="1" ht="51" customHeight="1">
      <c r="B133" s="40"/>
      <c r="C133" s="191" t="s">
        <v>198</v>
      </c>
      <c r="D133" s="191" t="s">
        <v>130</v>
      </c>
      <c r="E133" s="192" t="s">
        <v>199</v>
      </c>
      <c r="F133" s="193" t="s">
        <v>200</v>
      </c>
      <c r="G133" s="194" t="s">
        <v>144</v>
      </c>
      <c r="H133" s="195">
        <v>181</v>
      </c>
      <c r="I133" s="196"/>
      <c r="J133" s="197">
        <f>ROUND(I133*H133,2)</f>
        <v>0</v>
      </c>
      <c r="K133" s="193" t="s">
        <v>134</v>
      </c>
      <c r="L133" s="60"/>
      <c r="M133" s="198" t="s">
        <v>21</v>
      </c>
      <c r="N133" s="199" t="s">
        <v>42</v>
      </c>
      <c r="O133" s="41"/>
      <c r="P133" s="200">
        <f>O133*H133</f>
        <v>0</v>
      </c>
      <c r="Q133" s="200">
        <v>0</v>
      </c>
      <c r="R133" s="200">
        <f>Q133*H133</f>
        <v>0</v>
      </c>
      <c r="S133" s="200">
        <v>0.29</v>
      </c>
      <c r="T133" s="201">
        <f>S133*H133</f>
        <v>52.489999999999995</v>
      </c>
      <c r="AR133" s="23" t="s">
        <v>135</v>
      </c>
      <c r="AT133" s="23" t="s">
        <v>130</v>
      </c>
      <c r="AU133" s="23" t="s">
        <v>81</v>
      </c>
      <c r="AY133" s="23" t="s">
        <v>128</v>
      </c>
      <c r="BE133" s="202">
        <f>IF(N133="základní",J133,0)</f>
        <v>0</v>
      </c>
      <c r="BF133" s="202">
        <f>IF(N133="snížená",J133,0)</f>
        <v>0</v>
      </c>
      <c r="BG133" s="202">
        <f>IF(N133="zákl. přenesená",J133,0)</f>
        <v>0</v>
      </c>
      <c r="BH133" s="202">
        <f>IF(N133="sníž. přenesená",J133,0)</f>
        <v>0</v>
      </c>
      <c r="BI133" s="202">
        <f>IF(N133="nulová",J133,0)</f>
        <v>0</v>
      </c>
      <c r="BJ133" s="23" t="s">
        <v>79</v>
      </c>
      <c r="BK133" s="202">
        <f>ROUND(I133*H133,2)</f>
        <v>0</v>
      </c>
      <c r="BL133" s="23" t="s">
        <v>135</v>
      </c>
      <c r="BM133" s="23" t="s">
        <v>201</v>
      </c>
    </row>
    <row r="134" spans="2:47" s="1" customFormat="1" ht="243">
      <c r="B134" s="40"/>
      <c r="C134" s="62"/>
      <c r="D134" s="203" t="s">
        <v>137</v>
      </c>
      <c r="E134" s="62"/>
      <c r="F134" s="204" t="s">
        <v>191</v>
      </c>
      <c r="G134" s="62"/>
      <c r="H134" s="62"/>
      <c r="I134" s="162"/>
      <c r="J134" s="62"/>
      <c r="K134" s="62"/>
      <c r="L134" s="60"/>
      <c r="M134" s="205"/>
      <c r="N134" s="41"/>
      <c r="O134" s="41"/>
      <c r="P134" s="41"/>
      <c r="Q134" s="41"/>
      <c r="R134" s="41"/>
      <c r="S134" s="41"/>
      <c r="T134" s="77"/>
      <c r="AT134" s="23" t="s">
        <v>137</v>
      </c>
      <c r="AU134" s="23" t="s">
        <v>81</v>
      </c>
    </row>
    <row r="135" spans="2:51" s="11" customFormat="1" ht="13.5">
      <c r="B135" s="206"/>
      <c r="C135" s="207"/>
      <c r="D135" s="203" t="s">
        <v>139</v>
      </c>
      <c r="E135" s="208" t="s">
        <v>21</v>
      </c>
      <c r="F135" s="209" t="s">
        <v>202</v>
      </c>
      <c r="G135" s="207"/>
      <c r="H135" s="210">
        <v>181</v>
      </c>
      <c r="I135" s="211"/>
      <c r="J135" s="207"/>
      <c r="K135" s="207"/>
      <c r="L135" s="212"/>
      <c r="M135" s="213"/>
      <c r="N135" s="214"/>
      <c r="O135" s="214"/>
      <c r="P135" s="214"/>
      <c r="Q135" s="214"/>
      <c r="R135" s="214"/>
      <c r="S135" s="214"/>
      <c r="T135" s="215"/>
      <c r="AT135" s="216" t="s">
        <v>139</v>
      </c>
      <c r="AU135" s="216" t="s">
        <v>81</v>
      </c>
      <c r="AV135" s="11" t="s">
        <v>81</v>
      </c>
      <c r="AW135" s="11" t="s">
        <v>34</v>
      </c>
      <c r="AX135" s="11" t="s">
        <v>71</v>
      </c>
      <c r="AY135" s="216" t="s">
        <v>128</v>
      </c>
    </row>
    <row r="136" spans="2:51" s="12" customFormat="1" ht="13.5">
      <c r="B136" s="217"/>
      <c r="C136" s="218"/>
      <c r="D136" s="203" t="s">
        <v>139</v>
      </c>
      <c r="E136" s="219" t="s">
        <v>21</v>
      </c>
      <c r="F136" s="220" t="s">
        <v>141</v>
      </c>
      <c r="G136" s="218"/>
      <c r="H136" s="221">
        <v>181</v>
      </c>
      <c r="I136" s="222"/>
      <c r="J136" s="218"/>
      <c r="K136" s="218"/>
      <c r="L136" s="223"/>
      <c r="M136" s="224"/>
      <c r="N136" s="225"/>
      <c r="O136" s="225"/>
      <c r="P136" s="225"/>
      <c r="Q136" s="225"/>
      <c r="R136" s="225"/>
      <c r="S136" s="225"/>
      <c r="T136" s="226"/>
      <c r="AT136" s="227" t="s">
        <v>139</v>
      </c>
      <c r="AU136" s="227" t="s">
        <v>81</v>
      </c>
      <c r="AV136" s="12" t="s">
        <v>135</v>
      </c>
      <c r="AW136" s="12" t="s">
        <v>34</v>
      </c>
      <c r="AX136" s="12" t="s">
        <v>79</v>
      </c>
      <c r="AY136" s="227" t="s">
        <v>128</v>
      </c>
    </row>
    <row r="137" spans="2:65" s="1" customFormat="1" ht="51" customHeight="1">
      <c r="B137" s="40"/>
      <c r="C137" s="191" t="s">
        <v>203</v>
      </c>
      <c r="D137" s="191" t="s">
        <v>130</v>
      </c>
      <c r="E137" s="192" t="s">
        <v>204</v>
      </c>
      <c r="F137" s="193" t="s">
        <v>205</v>
      </c>
      <c r="G137" s="194" t="s">
        <v>144</v>
      </c>
      <c r="H137" s="195">
        <v>181</v>
      </c>
      <c r="I137" s="196"/>
      <c r="J137" s="197">
        <f>ROUND(I137*H137,2)</f>
        <v>0</v>
      </c>
      <c r="K137" s="193" t="s">
        <v>134</v>
      </c>
      <c r="L137" s="60"/>
      <c r="M137" s="198" t="s">
        <v>21</v>
      </c>
      <c r="N137" s="199" t="s">
        <v>42</v>
      </c>
      <c r="O137" s="41"/>
      <c r="P137" s="200">
        <f>O137*H137</f>
        <v>0</v>
      </c>
      <c r="Q137" s="200">
        <v>0</v>
      </c>
      <c r="R137" s="200">
        <f>Q137*H137</f>
        <v>0</v>
      </c>
      <c r="S137" s="200">
        <v>0.325</v>
      </c>
      <c r="T137" s="201">
        <f>S137*H137</f>
        <v>58.825</v>
      </c>
      <c r="AR137" s="23" t="s">
        <v>135</v>
      </c>
      <c r="AT137" s="23" t="s">
        <v>130</v>
      </c>
      <c r="AU137" s="23" t="s">
        <v>81</v>
      </c>
      <c r="AY137" s="23" t="s">
        <v>128</v>
      </c>
      <c r="BE137" s="202">
        <f>IF(N137="základní",J137,0)</f>
        <v>0</v>
      </c>
      <c r="BF137" s="202">
        <f>IF(N137="snížená",J137,0)</f>
        <v>0</v>
      </c>
      <c r="BG137" s="202">
        <f>IF(N137="zákl. přenesená",J137,0)</f>
        <v>0</v>
      </c>
      <c r="BH137" s="202">
        <f>IF(N137="sníž. přenesená",J137,0)</f>
        <v>0</v>
      </c>
      <c r="BI137" s="202">
        <f>IF(N137="nulová",J137,0)</f>
        <v>0</v>
      </c>
      <c r="BJ137" s="23" t="s">
        <v>79</v>
      </c>
      <c r="BK137" s="202">
        <f>ROUND(I137*H137,2)</f>
        <v>0</v>
      </c>
      <c r="BL137" s="23" t="s">
        <v>135</v>
      </c>
      <c r="BM137" s="23" t="s">
        <v>206</v>
      </c>
    </row>
    <row r="138" spans="2:47" s="1" customFormat="1" ht="243">
      <c r="B138" s="40"/>
      <c r="C138" s="62"/>
      <c r="D138" s="203" t="s">
        <v>137</v>
      </c>
      <c r="E138" s="62"/>
      <c r="F138" s="204" t="s">
        <v>191</v>
      </c>
      <c r="G138" s="62"/>
      <c r="H138" s="62"/>
      <c r="I138" s="162"/>
      <c r="J138" s="62"/>
      <c r="K138" s="62"/>
      <c r="L138" s="60"/>
      <c r="M138" s="205"/>
      <c r="N138" s="41"/>
      <c r="O138" s="41"/>
      <c r="P138" s="41"/>
      <c r="Q138" s="41"/>
      <c r="R138" s="41"/>
      <c r="S138" s="41"/>
      <c r="T138" s="77"/>
      <c r="AT138" s="23" t="s">
        <v>137</v>
      </c>
      <c r="AU138" s="23" t="s">
        <v>81</v>
      </c>
    </row>
    <row r="139" spans="2:51" s="11" customFormat="1" ht="13.5">
      <c r="B139" s="206"/>
      <c r="C139" s="207"/>
      <c r="D139" s="203" t="s">
        <v>139</v>
      </c>
      <c r="E139" s="208" t="s">
        <v>21</v>
      </c>
      <c r="F139" s="209" t="s">
        <v>207</v>
      </c>
      <c r="G139" s="207"/>
      <c r="H139" s="210">
        <v>181</v>
      </c>
      <c r="I139" s="211"/>
      <c r="J139" s="207"/>
      <c r="K139" s="207"/>
      <c r="L139" s="212"/>
      <c r="M139" s="213"/>
      <c r="N139" s="214"/>
      <c r="O139" s="214"/>
      <c r="P139" s="214"/>
      <c r="Q139" s="214"/>
      <c r="R139" s="214"/>
      <c r="S139" s="214"/>
      <c r="T139" s="215"/>
      <c r="AT139" s="216" t="s">
        <v>139</v>
      </c>
      <c r="AU139" s="216" t="s">
        <v>81</v>
      </c>
      <c r="AV139" s="11" t="s">
        <v>81</v>
      </c>
      <c r="AW139" s="11" t="s">
        <v>34</v>
      </c>
      <c r="AX139" s="11" t="s">
        <v>71</v>
      </c>
      <c r="AY139" s="216" t="s">
        <v>128</v>
      </c>
    </row>
    <row r="140" spans="2:51" s="12" customFormat="1" ht="13.5">
      <c r="B140" s="217"/>
      <c r="C140" s="218"/>
      <c r="D140" s="203" t="s">
        <v>139</v>
      </c>
      <c r="E140" s="219" t="s">
        <v>21</v>
      </c>
      <c r="F140" s="220" t="s">
        <v>141</v>
      </c>
      <c r="G140" s="218"/>
      <c r="H140" s="221">
        <v>181</v>
      </c>
      <c r="I140" s="222"/>
      <c r="J140" s="218"/>
      <c r="K140" s="218"/>
      <c r="L140" s="223"/>
      <c r="M140" s="224"/>
      <c r="N140" s="225"/>
      <c r="O140" s="225"/>
      <c r="P140" s="225"/>
      <c r="Q140" s="225"/>
      <c r="R140" s="225"/>
      <c r="S140" s="225"/>
      <c r="T140" s="226"/>
      <c r="AT140" s="227" t="s">
        <v>139</v>
      </c>
      <c r="AU140" s="227" t="s">
        <v>81</v>
      </c>
      <c r="AV140" s="12" t="s">
        <v>135</v>
      </c>
      <c r="AW140" s="12" t="s">
        <v>34</v>
      </c>
      <c r="AX140" s="12" t="s">
        <v>79</v>
      </c>
      <c r="AY140" s="227" t="s">
        <v>128</v>
      </c>
    </row>
    <row r="141" spans="2:65" s="1" customFormat="1" ht="51" customHeight="1">
      <c r="B141" s="40"/>
      <c r="C141" s="191" t="s">
        <v>208</v>
      </c>
      <c r="D141" s="191" t="s">
        <v>130</v>
      </c>
      <c r="E141" s="192" t="s">
        <v>209</v>
      </c>
      <c r="F141" s="193" t="s">
        <v>210</v>
      </c>
      <c r="G141" s="194" t="s">
        <v>144</v>
      </c>
      <c r="H141" s="195">
        <v>181</v>
      </c>
      <c r="I141" s="196"/>
      <c r="J141" s="197">
        <f>ROUND(I141*H141,2)</f>
        <v>0</v>
      </c>
      <c r="K141" s="193" t="s">
        <v>134</v>
      </c>
      <c r="L141" s="60"/>
      <c r="M141" s="198" t="s">
        <v>21</v>
      </c>
      <c r="N141" s="199" t="s">
        <v>42</v>
      </c>
      <c r="O141" s="41"/>
      <c r="P141" s="200">
        <f>O141*H141</f>
        <v>0</v>
      </c>
      <c r="Q141" s="200">
        <v>0</v>
      </c>
      <c r="R141" s="200">
        <f>Q141*H141</f>
        <v>0</v>
      </c>
      <c r="S141" s="200">
        <v>0.45</v>
      </c>
      <c r="T141" s="201">
        <f>S141*H141</f>
        <v>81.45</v>
      </c>
      <c r="AR141" s="23" t="s">
        <v>135</v>
      </c>
      <c r="AT141" s="23" t="s">
        <v>130</v>
      </c>
      <c r="AU141" s="23" t="s">
        <v>81</v>
      </c>
      <c r="AY141" s="23" t="s">
        <v>128</v>
      </c>
      <c r="BE141" s="202">
        <f>IF(N141="základní",J141,0)</f>
        <v>0</v>
      </c>
      <c r="BF141" s="202">
        <f>IF(N141="snížená",J141,0)</f>
        <v>0</v>
      </c>
      <c r="BG141" s="202">
        <f>IF(N141="zákl. přenesená",J141,0)</f>
        <v>0</v>
      </c>
      <c r="BH141" s="202">
        <f>IF(N141="sníž. přenesená",J141,0)</f>
        <v>0</v>
      </c>
      <c r="BI141" s="202">
        <f>IF(N141="nulová",J141,0)</f>
        <v>0</v>
      </c>
      <c r="BJ141" s="23" t="s">
        <v>79</v>
      </c>
      <c r="BK141" s="202">
        <f>ROUND(I141*H141,2)</f>
        <v>0</v>
      </c>
      <c r="BL141" s="23" t="s">
        <v>135</v>
      </c>
      <c r="BM141" s="23" t="s">
        <v>211</v>
      </c>
    </row>
    <row r="142" spans="2:47" s="1" customFormat="1" ht="243">
      <c r="B142" s="40"/>
      <c r="C142" s="62"/>
      <c r="D142" s="203" t="s">
        <v>137</v>
      </c>
      <c r="E142" s="62"/>
      <c r="F142" s="204" t="s">
        <v>191</v>
      </c>
      <c r="G142" s="62"/>
      <c r="H142" s="62"/>
      <c r="I142" s="162"/>
      <c r="J142" s="62"/>
      <c r="K142" s="62"/>
      <c r="L142" s="60"/>
      <c r="M142" s="205"/>
      <c r="N142" s="41"/>
      <c r="O142" s="41"/>
      <c r="P142" s="41"/>
      <c r="Q142" s="41"/>
      <c r="R142" s="41"/>
      <c r="S142" s="41"/>
      <c r="T142" s="77"/>
      <c r="AT142" s="23" t="s">
        <v>137</v>
      </c>
      <c r="AU142" s="23" t="s">
        <v>81</v>
      </c>
    </row>
    <row r="143" spans="2:51" s="11" customFormat="1" ht="13.5">
      <c r="B143" s="206"/>
      <c r="C143" s="207"/>
      <c r="D143" s="203" t="s">
        <v>139</v>
      </c>
      <c r="E143" s="208" t="s">
        <v>21</v>
      </c>
      <c r="F143" s="209" t="s">
        <v>212</v>
      </c>
      <c r="G143" s="207"/>
      <c r="H143" s="210">
        <v>181</v>
      </c>
      <c r="I143" s="211"/>
      <c r="J143" s="207"/>
      <c r="K143" s="207"/>
      <c r="L143" s="212"/>
      <c r="M143" s="213"/>
      <c r="N143" s="214"/>
      <c r="O143" s="214"/>
      <c r="P143" s="214"/>
      <c r="Q143" s="214"/>
      <c r="R143" s="214"/>
      <c r="S143" s="214"/>
      <c r="T143" s="215"/>
      <c r="AT143" s="216" t="s">
        <v>139</v>
      </c>
      <c r="AU143" s="216" t="s">
        <v>81</v>
      </c>
      <c r="AV143" s="11" t="s">
        <v>81</v>
      </c>
      <c r="AW143" s="11" t="s">
        <v>34</v>
      </c>
      <c r="AX143" s="11" t="s">
        <v>71</v>
      </c>
      <c r="AY143" s="216" t="s">
        <v>128</v>
      </c>
    </row>
    <row r="144" spans="2:51" s="12" customFormat="1" ht="13.5">
      <c r="B144" s="217"/>
      <c r="C144" s="218"/>
      <c r="D144" s="203" t="s">
        <v>139</v>
      </c>
      <c r="E144" s="219" t="s">
        <v>21</v>
      </c>
      <c r="F144" s="220" t="s">
        <v>141</v>
      </c>
      <c r="G144" s="218"/>
      <c r="H144" s="221">
        <v>181</v>
      </c>
      <c r="I144" s="222"/>
      <c r="J144" s="218"/>
      <c r="K144" s="218"/>
      <c r="L144" s="223"/>
      <c r="M144" s="224"/>
      <c r="N144" s="225"/>
      <c r="O144" s="225"/>
      <c r="P144" s="225"/>
      <c r="Q144" s="225"/>
      <c r="R144" s="225"/>
      <c r="S144" s="225"/>
      <c r="T144" s="226"/>
      <c r="AT144" s="227" t="s">
        <v>139</v>
      </c>
      <c r="AU144" s="227" t="s">
        <v>81</v>
      </c>
      <c r="AV144" s="12" t="s">
        <v>135</v>
      </c>
      <c r="AW144" s="12" t="s">
        <v>34</v>
      </c>
      <c r="AX144" s="12" t="s">
        <v>79</v>
      </c>
      <c r="AY144" s="227" t="s">
        <v>128</v>
      </c>
    </row>
    <row r="145" spans="2:65" s="1" customFormat="1" ht="38.25" customHeight="1">
      <c r="B145" s="40"/>
      <c r="C145" s="191" t="s">
        <v>10</v>
      </c>
      <c r="D145" s="191" t="s">
        <v>130</v>
      </c>
      <c r="E145" s="192" t="s">
        <v>213</v>
      </c>
      <c r="F145" s="193" t="s">
        <v>214</v>
      </c>
      <c r="G145" s="194" t="s">
        <v>215</v>
      </c>
      <c r="H145" s="195">
        <v>16</v>
      </c>
      <c r="I145" s="196"/>
      <c r="J145" s="197">
        <f>ROUND(I145*H145,2)</f>
        <v>0</v>
      </c>
      <c r="K145" s="193" t="s">
        <v>134</v>
      </c>
      <c r="L145" s="60"/>
      <c r="M145" s="198" t="s">
        <v>21</v>
      </c>
      <c r="N145" s="199" t="s">
        <v>42</v>
      </c>
      <c r="O145" s="41"/>
      <c r="P145" s="200">
        <f>O145*H145</f>
        <v>0</v>
      </c>
      <c r="Q145" s="200">
        <v>0</v>
      </c>
      <c r="R145" s="200">
        <f>Q145*H145</f>
        <v>0</v>
      </c>
      <c r="S145" s="200">
        <v>0.23</v>
      </c>
      <c r="T145" s="201">
        <f>S145*H145</f>
        <v>3.68</v>
      </c>
      <c r="AR145" s="23" t="s">
        <v>135</v>
      </c>
      <c r="AT145" s="23" t="s">
        <v>130</v>
      </c>
      <c r="AU145" s="23" t="s">
        <v>81</v>
      </c>
      <c r="AY145" s="23" t="s">
        <v>128</v>
      </c>
      <c r="BE145" s="202">
        <f>IF(N145="základní",J145,0)</f>
        <v>0</v>
      </c>
      <c r="BF145" s="202">
        <f>IF(N145="snížená",J145,0)</f>
        <v>0</v>
      </c>
      <c r="BG145" s="202">
        <f>IF(N145="zákl. přenesená",J145,0)</f>
        <v>0</v>
      </c>
      <c r="BH145" s="202">
        <f>IF(N145="sníž. přenesená",J145,0)</f>
        <v>0</v>
      </c>
      <c r="BI145" s="202">
        <f>IF(N145="nulová",J145,0)</f>
        <v>0</v>
      </c>
      <c r="BJ145" s="23" t="s">
        <v>79</v>
      </c>
      <c r="BK145" s="202">
        <f>ROUND(I145*H145,2)</f>
        <v>0</v>
      </c>
      <c r="BL145" s="23" t="s">
        <v>135</v>
      </c>
      <c r="BM145" s="23" t="s">
        <v>216</v>
      </c>
    </row>
    <row r="146" spans="2:47" s="1" customFormat="1" ht="148.5">
      <c r="B146" s="40"/>
      <c r="C146" s="62"/>
      <c r="D146" s="203" t="s">
        <v>137</v>
      </c>
      <c r="E146" s="62"/>
      <c r="F146" s="204" t="s">
        <v>217</v>
      </c>
      <c r="G146" s="62"/>
      <c r="H146" s="62"/>
      <c r="I146" s="162"/>
      <c r="J146" s="62"/>
      <c r="K146" s="62"/>
      <c r="L146" s="60"/>
      <c r="M146" s="205"/>
      <c r="N146" s="41"/>
      <c r="O146" s="41"/>
      <c r="P146" s="41"/>
      <c r="Q146" s="41"/>
      <c r="R146" s="41"/>
      <c r="S146" s="41"/>
      <c r="T146" s="77"/>
      <c r="AT146" s="23" t="s">
        <v>137</v>
      </c>
      <c r="AU146" s="23" t="s">
        <v>81</v>
      </c>
    </row>
    <row r="147" spans="2:51" s="11" customFormat="1" ht="13.5">
      <c r="B147" s="206"/>
      <c r="C147" s="207"/>
      <c r="D147" s="203" t="s">
        <v>139</v>
      </c>
      <c r="E147" s="208" t="s">
        <v>21</v>
      </c>
      <c r="F147" s="209" t="s">
        <v>218</v>
      </c>
      <c r="G147" s="207"/>
      <c r="H147" s="210">
        <v>16</v>
      </c>
      <c r="I147" s="211"/>
      <c r="J147" s="207"/>
      <c r="K147" s="207"/>
      <c r="L147" s="212"/>
      <c r="M147" s="213"/>
      <c r="N147" s="214"/>
      <c r="O147" s="214"/>
      <c r="P147" s="214"/>
      <c r="Q147" s="214"/>
      <c r="R147" s="214"/>
      <c r="S147" s="214"/>
      <c r="T147" s="215"/>
      <c r="AT147" s="216" t="s">
        <v>139</v>
      </c>
      <c r="AU147" s="216" t="s">
        <v>81</v>
      </c>
      <c r="AV147" s="11" t="s">
        <v>81</v>
      </c>
      <c r="AW147" s="11" t="s">
        <v>34</v>
      </c>
      <c r="AX147" s="11" t="s">
        <v>71</v>
      </c>
      <c r="AY147" s="216" t="s">
        <v>128</v>
      </c>
    </row>
    <row r="148" spans="2:51" s="12" customFormat="1" ht="13.5">
      <c r="B148" s="217"/>
      <c r="C148" s="218"/>
      <c r="D148" s="203" t="s">
        <v>139</v>
      </c>
      <c r="E148" s="219" t="s">
        <v>21</v>
      </c>
      <c r="F148" s="220" t="s">
        <v>141</v>
      </c>
      <c r="G148" s="218"/>
      <c r="H148" s="221">
        <v>16</v>
      </c>
      <c r="I148" s="222"/>
      <c r="J148" s="218"/>
      <c r="K148" s="218"/>
      <c r="L148" s="223"/>
      <c r="M148" s="224"/>
      <c r="N148" s="225"/>
      <c r="O148" s="225"/>
      <c r="P148" s="225"/>
      <c r="Q148" s="225"/>
      <c r="R148" s="225"/>
      <c r="S148" s="225"/>
      <c r="T148" s="226"/>
      <c r="AT148" s="227" t="s">
        <v>139</v>
      </c>
      <c r="AU148" s="227" t="s">
        <v>81</v>
      </c>
      <c r="AV148" s="12" t="s">
        <v>135</v>
      </c>
      <c r="AW148" s="12" t="s">
        <v>34</v>
      </c>
      <c r="AX148" s="12" t="s">
        <v>79</v>
      </c>
      <c r="AY148" s="227" t="s">
        <v>128</v>
      </c>
    </row>
    <row r="149" spans="2:65" s="1" customFormat="1" ht="38.25" customHeight="1">
      <c r="B149" s="40"/>
      <c r="C149" s="191" t="s">
        <v>219</v>
      </c>
      <c r="D149" s="191" t="s">
        <v>130</v>
      </c>
      <c r="E149" s="192" t="s">
        <v>220</v>
      </c>
      <c r="F149" s="193" t="s">
        <v>221</v>
      </c>
      <c r="G149" s="194" t="s">
        <v>215</v>
      </c>
      <c r="H149" s="195">
        <v>27</v>
      </c>
      <c r="I149" s="196"/>
      <c r="J149" s="197">
        <f>ROUND(I149*H149,2)</f>
        <v>0</v>
      </c>
      <c r="K149" s="193" t="s">
        <v>134</v>
      </c>
      <c r="L149" s="60"/>
      <c r="M149" s="198" t="s">
        <v>21</v>
      </c>
      <c r="N149" s="199" t="s">
        <v>42</v>
      </c>
      <c r="O149" s="41"/>
      <c r="P149" s="200">
        <f>O149*H149</f>
        <v>0</v>
      </c>
      <c r="Q149" s="200">
        <v>0</v>
      </c>
      <c r="R149" s="200">
        <f>Q149*H149</f>
        <v>0</v>
      </c>
      <c r="S149" s="200">
        <v>0.29</v>
      </c>
      <c r="T149" s="201">
        <f>S149*H149</f>
        <v>7.829999999999999</v>
      </c>
      <c r="AR149" s="23" t="s">
        <v>135</v>
      </c>
      <c r="AT149" s="23" t="s">
        <v>130</v>
      </c>
      <c r="AU149" s="23" t="s">
        <v>81</v>
      </c>
      <c r="AY149" s="23" t="s">
        <v>128</v>
      </c>
      <c r="BE149" s="202">
        <f>IF(N149="základní",J149,0)</f>
        <v>0</v>
      </c>
      <c r="BF149" s="202">
        <f>IF(N149="snížená",J149,0)</f>
        <v>0</v>
      </c>
      <c r="BG149" s="202">
        <f>IF(N149="zákl. přenesená",J149,0)</f>
        <v>0</v>
      </c>
      <c r="BH149" s="202">
        <f>IF(N149="sníž. přenesená",J149,0)</f>
        <v>0</v>
      </c>
      <c r="BI149" s="202">
        <f>IF(N149="nulová",J149,0)</f>
        <v>0</v>
      </c>
      <c r="BJ149" s="23" t="s">
        <v>79</v>
      </c>
      <c r="BK149" s="202">
        <f>ROUND(I149*H149,2)</f>
        <v>0</v>
      </c>
      <c r="BL149" s="23" t="s">
        <v>135</v>
      </c>
      <c r="BM149" s="23" t="s">
        <v>222</v>
      </c>
    </row>
    <row r="150" spans="2:47" s="1" customFormat="1" ht="148.5">
      <c r="B150" s="40"/>
      <c r="C150" s="62"/>
      <c r="D150" s="203" t="s">
        <v>137</v>
      </c>
      <c r="E150" s="62"/>
      <c r="F150" s="204" t="s">
        <v>217</v>
      </c>
      <c r="G150" s="62"/>
      <c r="H150" s="62"/>
      <c r="I150" s="162"/>
      <c r="J150" s="62"/>
      <c r="K150" s="62"/>
      <c r="L150" s="60"/>
      <c r="M150" s="205"/>
      <c r="N150" s="41"/>
      <c r="O150" s="41"/>
      <c r="P150" s="41"/>
      <c r="Q150" s="41"/>
      <c r="R150" s="41"/>
      <c r="S150" s="41"/>
      <c r="T150" s="77"/>
      <c r="AT150" s="23" t="s">
        <v>137</v>
      </c>
      <c r="AU150" s="23" t="s">
        <v>81</v>
      </c>
    </row>
    <row r="151" spans="2:51" s="11" customFormat="1" ht="13.5">
      <c r="B151" s="206"/>
      <c r="C151" s="207"/>
      <c r="D151" s="203" t="s">
        <v>139</v>
      </c>
      <c r="E151" s="208" t="s">
        <v>21</v>
      </c>
      <c r="F151" s="209" t="s">
        <v>223</v>
      </c>
      <c r="G151" s="207"/>
      <c r="H151" s="210">
        <v>27</v>
      </c>
      <c r="I151" s="211"/>
      <c r="J151" s="207"/>
      <c r="K151" s="207"/>
      <c r="L151" s="212"/>
      <c r="M151" s="213"/>
      <c r="N151" s="214"/>
      <c r="O151" s="214"/>
      <c r="P151" s="214"/>
      <c r="Q151" s="214"/>
      <c r="R151" s="214"/>
      <c r="S151" s="214"/>
      <c r="T151" s="215"/>
      <c r="AT151" s="216" t="s">
        <v>139</v>
      </c>
      <c r="AU151" s="216" t="s">
        <v>81</v>
      </c>
      <c r="AV151" s="11" t="s">
        <v>81</v>
      </c>
      <c r="AW151" s="11" t="s">
        <v>34</v>
      </c>
      <c r="AX151" s="11" t="s">
        <v>71</v>
      </c>
      <c r="AY151" s="216" t="s">
        <v>128</v>
      </c>
    </row>
    <row r="152" spans="2:51" s="12" customFormat="1" ht="13.5">
      <c r="B152" s="217"/>
      <c r="C152" s="218"/>
      <c r="D152" s="203" t="s">
        <v>139</v>
      </c>
      <c r="E152" s="219" t="s">
        <v>21</v>
      </c>
      <c r="F152" s="220" t="s">
        <v>141</v>
      </c>
      <c r="G152" s="218"/>
      <c r="H152" s="221">
        <v>27</v>
      </c>
      <c r="I152" s="222"/>
      <c r="J152" s="218"/>
      <c r="K152" s="218"/>
      <c r="L152" s="223"/>
      <c r="M152" s="224"/>
      <c r="N152" s="225"/>
      <c r="O152" s="225"/>
      <c r="P152" s="225"/>
      <c r="Q152" s="225"/>
      <c r="R152" s="225"/>
      <c r="S152" s="225"/>
      <c r="T152" s="226"/>
      <c r="AT152" s="227" t="s">
        <v>139</v>
      </c>
      <c r="AU152" s="227" t="s">
        <v>81</v>
      </c>
      <c r="AV152" s="12" t="s">
        <v>135</v>
      </c>
      <c r="AW152" s="12" t="s">
        <v>34</v>
      </c>
      <c r="AX152" s="12" t="s">
        <v>79</v>
      </c>
      <c r="AY152" s="227" t="s">
        <v>128</v>
      </c>
    </row>
    <row r="153" spans="2:65" s="1" customFormat="1" ht="38.25" customHeight="1">
      <c r="B153" s="40"/>
      <c r="C153" s="191" t="s">
        <v>224</v>
      </c>
      <c r="D153" s="191" t="s">
        <v>130</v>
      </c>
      <c r="E153" s="192" t="s">
        <v>225</v>
      </c>
      <c r="F153" s="193" t="s">
        <v>226</v>
      </c>
      <c r="G153" s="194" t="s">
        <v>215</v>
      </c>
      <c r="H153" s="195">
        <v>168</v>
      </c>
      <c r="I153" s="196"/>
      <c r="J153" s="197">
        <f>ROUND(I153*H153,2)</f>
        <v>0</v>
      </c>
      <c r="K153" s="193" t="s">
        <v>134</v>
      </c>
      <c r="L153" s="60"/>
      <c r="M153" s="198" t="s">
        <v>21</v>
      </c>
      <c r="N153" s="199" t="s">
        <v>42</v>
      </c>
      <c r="O153" s="41"/>
      <c r="P153" s="200">
        <f>O153*H153</f>
        <v>0</v>
      </c>
      <c r="Q153" s="200">
        <v>0</v>
      </c>
      <c r="R153" s="200">
        <f>Q153*H153</f>
        <v>0</v>
      </c>
      <c r="S153" s="200">
        <v>0.205</v>
      </c>
      <c r="T153" s="201">
        <f>S153*H153</f>
        <v>34.44</v>
      </c>
      <c r="AR153" s="23" t="s">
        <v>135</v>
      </c>
      <c r="AT153" s="23" t="s">
        <v>130</v>
      </c>
      <c r="AU153" s="23" t="s">
        <v>81</v>
      </c>
      <c r="AY153" s="23" t="s">
        <v>128</v>
      </c>
      <c r="BE153" s="202">
        <f>IF(N153="základní",J153,0)</f>
        <v>0</v>
      </c>
      <c r="BF153" s="202">
        <f>IF(N153="snížená",J153,0)</f>
        <v>0</v>
      </c>
      <c r="BG153" s="202">
        <f>IF(N153="zákl. přenesená",J153,0)</f>
        <v>0</v>
      </c>
      <c r="BH153" s="202">
        <f>IF(N153="sníž. přenesená",J153,0)</f>
        <v>0</v>
      </c>
      <c r="BI153" s="202">
        <f>IF(N153="nulová",J153,0)</f>
        <v>0</v>
      </c>
      <c r="BJ153" s="23" t="s">
        <v>79</v>
      </c>
      <c r="BK153" s="202">
        <f>ROUND(I153*H153,2)</f>
        <v>0</v>
      </c>
      <c r="BL153" s="23" t="s">
        <v>135</v>
      </c>
      <c r="BM153" s="23" t="s">
        <v>227</v>
      </c>
    </row>
    <row r="154" spans="2:47" s="1" customFormat="1" ht="148.5">
      <c r="B154" s="40"/>
      <c r="C154" s="62"/>
      <c r="D154" s="203" t="s">
        <v>137</v>
      </c>
      <c r="E154" s="62"/>
      <c r="F154" s="204" t="s">
        <v>217</v>
      </c>
      <c r="G154" s="62"/>
      <c r="H154" s="62"/>
      <c r="I154" s="162"/>
      <c r="J154" s="62"/>
      <c r="K154" s="62"/>
      <c r="L154" s="60"/>
      <c r="M154" s="205"/>
      <c r="N154" s="41"/>
      <c r="O154" s="41"/>
      <c r="P154" s="41"/>
      <c r="Q154" s="41"/>
      <c r="R154" s="41"/>
      <c r="S154" s="41"/>
      <c r="T154" s="77"/>
      <c r="AT154" s="23" t="s">
        <v>137</v>
      </c>
      <c r="AU154" s="23" t="s">
        <v>81</v>
      </c>
    </row>
    <row r="155" spans="2:51" s="11" customFormat="1" ht="13.5">
      <c r="B155" s="206"/>
      <c r="C155" s="207"/>
      <c r="D155" s="203" t="s">
        <v>139</v>
      </c>
      <c r="E155" s="208" t="s">
        <v>21</v>
      </c>
      <c r="F155" s="209" t="s">
        <v>228</v>
      </c>
      <c r="G155" s="207"/>
      <c r="H155" s="210">
        <v>168</v>
      </c>
      <c r="I155" s="211"/>
      <c r="J155" s="207"/>
      <c r="K155" s="207"/>
      <c r="L155" s="212"/>
      <c r="M155" s="213"/>
      <c r="N155" s="214"/>
      <c r="O155" s="214"/>
      <c r="P155" s="214"/>
      <c r="Q155" s="214"/>
      <c r="R155" s="214"/>
      <c r="S155" s="214"/>
      <c r="T155" s="215"/>
      <c r="AT155" s="216" t="s">
        <v>139</v>
      </c>
      <c r="AU155" s="216" t="s">
        <v>81</v>
      </c>
      <c r="AV155" s="11" t="s">
        <v>81</v>
      </c>
      <c r="AW155" s="11" t="s">
        <v>34</v>
      </c>
      <c r="AX155" s="11" t="s">
        <v>71</v>
      </c>
      <c r="AY155" s="216" t="s">
        <v>128</v>
      </c>
    </row>
    <row r="156" spans="2:51" s="12" customFormat="1" ht="13.5">
      <c r="B156" s="217"/>
      <c r="C156" s="218"/>
      <c r="D156" s="203" t="s">
        <v>139</v>
      </c>
      <c r="E156" s="219" t="s">
        <v>21</v>
      </c>
      <c r="F156" s="220" t="s">
        <v>141</v>
      </c>
      <c r="G156" s="218"/>
      <c r="H156" s="221">
        <v>168</v>
      </c>
      <c r="I156" s="222"/>
      <c r="J156" s="218"/>
      <c r="K156" s="218"/>
      <c r="L156" s="223"/>
      <c r="M156" s="224"/>
      <c r="N156" s="225"/>
      <c r="O156" s="225"/>
      <c r="P156" s="225"/>
      <c r="Q156" s="225"/>
      <c r="R156" s="225"/>
      <c r="S156" s="225"/>
      <c r="T156" s="226"/>
      <c r="AT156" s="227" t="s">
        <v>139</v>
      </c>
      <c r="AU156" s="227" t="s">
        <v>81</v>
      </c>
      <c r="AV156" s="12" t="s">
        <v>135</v>
      </c>
      <c r="AW156" s="12" t="s">
        <v>34</v>
      </c>
      <c r="AX156" s="12" t="s">
        <v>79</v>
      </c>
      <c r="AY156" s="227" t="s">
        <v>128</v>
      </c>
    </row>
    <row r="157" spans="2:65" s="1" customFormat="1" ht="25.5" customHeight="1">
      <c r="B157" s="40"/>
      <c r="C157" s="191" t="s">
        <v>229</v>
      </c>
      <c r="D157" s="191" t="s">
        <v>130</v>
      </c>
      <c r="E157" s="192" t="s">
        <v>230</v>
      </c>
      <c r="F157" s="193" t="s">
        <v>231</v>
      </c>
      <c r="G157" s="194" t="s">
        <v>215</v>
      </c>
      <c r="H157" s="195">
        <v>19</v>
      </c>
      <c r="I157" s="196"/>
      <c r="J157" s="197">
        <f>ROUND(I157*H157,2)</f>
        <v>0</v>
      </c>
      <c r="K157" s="193" t="s">
        <v>134</v>
      </c>
      <c r="L157" s="60"/>
      <c r="M157" s="198" t="s">
        <v>21</v>
      </c>
      <c r="N157" s="199" t="s">
        <v>42</v>
      </c>
      <c r="O157" s="41"/>
      <c r="P157" s="200">
        <f>O157*H157</f>
        <v>0</v>
      </c>
      <c r="Q157" s="200">
        <v>0</v>
      </c>
      <c r="R157" s="200">
        <f>Q157*H157</f>
        <v>0</v>
      </c>
      <c r="S157" s="200">
        <v>0.04</v>
      </c>
      <c r="T157" s="201">
        <f>S157*H157</f>
        <v>0.76</v>
      </c>
      <c r="AR157" s="23" t="s">
        <v>135</v>
      </c>
      <c r="AT157" s="23" t="s">
        <v>130</v>
      </c>
      <c r="AU157" s="23" t="s">
        <v>81</v>
      </c>
      <c r="AY157" s="23" t="s">
        <v>128</v>
      </c>
      <c r="BE157" s="202">
        <f>IF(N157="základní",J157,0)</f>
        <v>0</v>
      </c>
      <c r="BF157" s="202">
        <f>IF(N157="snížená",J157,0)</f>
        <v>0</v>
      </c>
      <c r="BG157" s="202">
        <f>IF(N157="zákl. přenesená",J157,0)</f>
        <v>0</v>
      </c>
      <c r="BH157" s="202">
        <f>IF(N157="sníž. přenesená",J157,0)</f>
        <v>0</v>
      </c>
      <c r="BI157" s="202">
        <f>IF(N157="nulová",J157,0)</f>
        <v>0</v>
      </c>
      <c r="BJ157" s="23" t="s">
        <v>79</v>
      </c>
      <c r="BK157" s="202">
        <f>ROUND(I157*H157,2)</f>
        <v>0</v>
      </c>
      <c r="BL157" s="23" t="s">
        <v>135</v>
      </c>
      <c r="BM157" s="23" t="s">
        <v>232</v>
      </c>
    </row>
    <row r="158" spans="2:47" s="1" customFormat="1" ht="148.5">
      <c r="B158" s="40"/>
      <c r="C158" s="62"/>
      <c r="D158" s="203" t="s">
        <v>137</v>
      </c>
      <c r="E158" s="62"/>
      <c r="F158" s="204" t="s">
        <v>217</v>
      </c>
      <c r="G158" s="62"/>
      <c r="H158" s="62"/>
      <c r="I158" s="162"/>
      <c r="J158" s="62"/>
      <c r="K158" s="62"/>
      <c r="L158" s="60"/>
      <c r="M158" s="205"/>
      <c r="N158" s="41"/>
      <c r="O158" s="41"/>
      <c r="P158" s="41"/>
      <c r="Q158" s="41"/>
      <c r="R158" s="41"/>
      <c r="S158" s="41"/>
      <c r="T158" s="77"/>
      <c r="AT158" s="23" t="s">
        <v>137</v>
      </c>
      <c r="AU158" s="23" t="s">
        <v>81</v>
      </c>
    </row>
    <row r="159" spans="2:51" s="11" customFormat="1" ht="13.5">
      <c r="B159" s="206"/>
      <c r="C159" s="207"/>
      <c r="D159" s="203" t="s">
        <v>139</v>
      </c>
      <c r="E159" s="208" t="s">
        <v>21</v>
      </c>
      <c r="F159" s="209" t="s">
        <v>233</v>
      </c>
      <c r="G159" s="207"/>
      <c r="H159" s="210">
        <v>19</v>
      </c>
      <c r="I159" s="211"/>
      <c r="J159" s="207"/>
      <c r="K159" s="207"/>
      <c r="L159" s="212"/>
      <c r="M159" s="213"/>
      <c r="N159" s="214"/>
      <c r="O159" s="214"/>
      <c r="P159" s="214"/>
      <c r="Q159" s="214"/>
      <c r="R159" s="214"/>
      <c r="S159" s="214"/>
      <c r="T159" s="215"/>
      <c r="AT159" s="216" t="s">
        <v>139</v>
      </c>
      <c r="AU159" s="216" t="s">
        <v>81</v>
      </c>
      <c r="AV159" s="11" t="s">
        <v>81</v>
      </c>
      <c r="AW159" s="11" t="s">
        <v>34</v>
      </c>
      <c r="AX159" s="11" t="s">
        <v>71</v>
      </c>
      <c r="AY159" s="216" t="s">
        <v>128</v>
      </c>
    </row>
    <row r="160" spans="2:51" s="12" customFormat="1" ht="13.5">
      <c r="B160" s="217"/>
      <c r="C160" s="218"/>
      <c r="D160" s="203" t="s">
        <v>139</v>
      </c>
      <c r="E160" s="219" t="s">
        <v>21</v>
      </c>
      <c r="F160" s="220" t="s">
        <v>141</v>
      </c>
      <c r="G160" s="218"/>
      <c r="H160" s="221">
        <v>19</v>
      </c>
      <c r="I160" s="222"/>
      <c r="J160" s="218"/>
      <c r="K160" s="218"/>
      <c r="L160" s="223"/>
      <c r="M160" s="224"/>
      <c r="N160" s="225"/>
      <c r="O160" s="225"/>
      <c r="P160" s="225"/>
      <c r="Q160" s="225"/>
      <c r="R160" s="225"/>
      <c r="S160" s="225"/>
      <c r="T160" s="226"/>
      <c r="AT160" s="227" t="s">
        <v>139</v>
      </c>
      <c r="AU160" s="227" t="s">
        <v>81</v>
      </c>
      <c r="AV160" s="12" t="s">
        <v>135</v>
      </c>
      <c r="AW160" s="12" t="s">
        <v>34</v>
      </c>
      <c r="AX160" s="12" t="s">
        <v>79</v>
      </c>
      <c r="AY160" s="227" t="s">
        <v>128</v>
      </c>
    </row>
    <row r="161" spans="2:65" s="1" customFormat="1" ht="16.5" customHeight="1">
      <c r="B161" s="40"/>
      <c r="C161" s="191" t="s">
        <v>234</v>
      </c>
      <c r="D161" s="191" t="s">
        <v>130</v>
      </c>
      <c r="E161" s="192" t="s">
        <v>235</v>
      </c>
      <c r="F161" s="193" t="s">
        <v>236</v>
      </c>
      <c r="G161" s="194" t="s">
        <v>144</v>
      </c>
      <c r="H161" s="195">
        <v>3729</v>
      </c>
      <c r="I161" s="196"/>
      <c r="J161" s="197">
        <f>ROUND(I161*H161,2)</f>
        <v>0</v>
      </c>
      <c r="K161" s="193" t="s">
        <v>21</v>
      </c>
      <c r="L161" s="60"/>
      <c r="M161" s="198" t="s">
        <v>21</v>
      </c>
      <c r="N161" s="199" t="s">
        <v>42</v>
      </c>
      <c r="O161" s="41"/>
      <c r="P161" s="200">
        <f>O161*H161</f>
        <v>0</v>
      </c>
      <c r="Q161" s="200">
        <v>0</v>
      </c>
      <c r="R161" s="200">
        <f>Q161*H161</f>
        <v>0</v>
      </c>
      <c r="S161" s="200">
        <v>0</v>
      </c>
      <c r="T161" s="201">
        <f>S161*H161</f>
        <v>0</v>
      </c>
      <c r="AR161" s="23" t="s">
        <v>135</v>
      </c>
      <c r="AT161" s="23" t="s">
        <v>130</v>
      </c>
      <c r="AU161" s="23" t="s">
        <v>81</v>
      </c>
      <c r="AY161" s="23" t="s">
        <v>128</v>
      </c>
      <c r="BE161" s="202">
        <f>IF(N161="základní",J161,0)</f>
        <v>0</v>
      </c>
      <c r="BF161" s="202">
        <f>IF(N161="snížená",J161,0)</f>
        <v>0</v>
      </c>
      <c r="BG161" s="202">
        <f>IF(N161="zákl. přenesená",J161,0)</f>
        <v>0</v>
      </c>
      <c r="BH161" s="202">
        <f>IF(N161="sníž. přenesená",J161,0)</f>
        <v>0</v>
      </c>
      <c r="BI161" s="202">
        <f>IF(N161="nulová",J161,0)</f>
        <v>0</v>
      </c>
      <c r="BJ161" s="23" t="s">
        <v>79</v>
      </c>
      <c r="BK161" s="202">
        <f>ROUND(I161*H161,2)</f>
        <v>0</v>
      </c>
      <c r="BL161" s="23" t="s">
        <v>135</v>
      </c>
      <c r="BM161" s="23" t="s">
        <v>237</v>
      </c>
    </row>
    <row r="162" spans="2:47" s="1" customFormat="1" ht="202.5">
      <c r="B162" s="40"/>
      <c r="C162" s="62"/>
      <c r="D162" s="203" t="s">
        <v>137</v>
      </c>
      <c r="E162" s="62"/>
      <c r="F162" s="204" t="s">
        <v>238</v>
      </c>
      <c r="G162" s="62"/>
      <c r="H162" s="62"/>
      <c r="I162" s="162"/>
      <c r="J162" s="62"/>
      <c r="K162" s="62"/>
      <c r="L162" s="60"/>
      <c r="M162" s="205"/>
      <c r="N162" s="41"/>
      <c r="O162" s="41"/>
      <c r="P162" s="41"/>
      <c r="Q162" s="41"/>
      <c r="R162" s="41"/>
      <c r="S162" s="41"/>
      <c r="T162" s="77"/>
      <c r="AT162" s="23" t="s">
        <v>137</v>
      </c>
      <c r="AU162" s="23" t="s">
        <v>81</v>
      </c>
    </row>
    <row r="163" spans="2:51" s="11" customFormat="1" ht="13.5">
      <c r="B163" s="206"/>
      <c r="C163" s="207"/>
      <c r="D163" s="203" t="s">
        <v>139</v>
      </c>
      <c r="E163" s="208" t="s">
        <v>21</v>
      </c>
      <c r="F163" s="209" t="s">
        <v>239</v>
      </c>
      <c r="G163" s="207"/>
      <c r="H163" s="210">
        <v>1243</v>
      </c>
      <c r="I163" s="211"/>
      <c r="J163" s="207"/>
      <c r="K163" s="207"/>
      <c r="L163" s="212"/>
      <c r="M163" s="213"/>
      <c r="N163" s="214"/>
      <c r="O163" s="214"/>
      <c r="P163" s="214"/>
      <c r="Q163" s="214"/>
      <c r="R163" s="214"/>
      <c r="S163" s="214"/>
      <c r="T163" s="215"/>
      <c r="AT163" s="216" t="s">
        <v>139</v>
      </c>
      <c r="AU163" s="216" t="s">
        <v>81</v>
      </c>
      <c r="AV163" s="11" t="s">
        <v>81</v>
      </c>
      <c r="AW163" s="11" t="s">
        <v>34</v>
      </c>
      <c r="AX163" s="11" t="s">
        <v>71</v>
      </c>
      <c r="AY163" s="216" t="s">
        <v>128</v>
      </c>
    </row>
    <row r="164" spans="2:51" s="11" customFormat="1" ht="13.5">
      <c r="B164" s="206"/>
      <c r="C164" s="207"/>
      <c r="D164" s="203" t="s">
        <v>139</v>
      </c>
      <c r="E164" s="208" t="s">
        <v>21</v>
      </c>
      <c r="F164" s="209" t="s">
        <v>240</v>
      </c>
      <c r="G164" s="207"/>
      <c r="H164" s="210">
        <v>2486</v>
      </c>
      <c r="I164" s="211"/>
      <c r="J164" s="207"/>
      <c r="K164" s="207"/>
      <c r="L164" s="212"/>
      <c r="M164" s="213"/>
      <c r="N164" s="214"/>
      <c r="O164" s="214"/>
      <c r="P164" s="214"/>
      <c r="Q164" s="214"/>
      <c r="R164" s="214"/>
      <c r="S164" s="214"/>
      <c r="T164" s="215"/>
      <c r="AT164" s="216" t="s">
        <v>139</v>
      </c>
      <c r="AU164" s="216" t="s">
        <v>81</v>
      </c>
      <c r="AV164" s="11" t="s">
        <v>81</v>
      </c>
      <c r="AW164" s="11" t="s">
        <v>34</v>
      </c>
      <c r="AX164" s="11" t="s">
        <v>71</v>
      </c>
      <c r="AY164" s="216" t="s">
        <v>128</v>
      </c>
    </row>
    <row r="165" spans="2:51" s="12" customFormat="1" ht="13.5">
      <c r="B165" s="217"/>
      <c r="C165" s="218"/>
      <c r="D165" s="203" t="s">
        <v>139</v>
      </c>
      <c r="E165" s="219" t="s">
        <v>21</v>
      </c>
      <c r="F165" s="220" t="s">
        <v>141</v>
      </c>
      <c r="G165" s="218"/>
      <c r="H165" s="221">
        <v>3729</v>
      </c>
      <c r="I165" s="222"/>
      <c r="J165" s="218"/>
      <c r="K165" s="218"/>
      <c r="L165" s="223"/>
      <c r="M165" s="224"/>
      <c r="N165" s="225"/>
      <c r="O165" s="225"/>
      <c r="P165" s="225"/>
      <c r="Q165" s="225"/>
      <c r="R165" s="225"/>
      <c r="S165" s="225"/>
      <c r="T165" s="226"/>
      <c r="AT165" s="227" t="s">
        <v>139</v>
      </c>
      <c r="AU165" s="227" t="s">
        <v>81</v>
      </c>
      <c r="AV165" s="12" t="s">
        <v>135</v>
      </c>
      <c r="AW165" s="12" t="s">
        <v>34</v>
      </c>
      <c r="AX165" s="12" t="s">
        <v>79</v>
      </c>
      <c r="AY165" s="227" t="s">
        <v>128</v>
      </c>
    </row>
    <row r="166" spans="2:65" s="1" customFormat="1" ht="16.5" customHeight="1">
      <c r="B166" s="40"/>
      <c r="C166" s="228" t="s">
        <v>241</v>
      </c>
      <c r="D166" s="228" t="s">
        <v>242</v>
      </c>
      <c r="E166" s="229" t="s">
        <v>243</v>
      </c>
      <c r="F166" s="230" t="s">
        <v>244</v>
      </c>
      <c r="G166" s="231" t="s">
        <v>245</v>
      </c>
      <c r="H166" s="232">
        <v>52</v>
      </c>
      <c r="I166" s="233"/>
      <c r="J166" s="234">
        <f>ROUND(I166*H166,2)</f>
        <v>0</v>
      </c>
      <c r="K166" s="230" t="s">
        <v>134</v>
      </c>
      <c r="L166" s="235"/>
      <c r="M166" s="236" t="s">
        <v>21</v>
      </c>
      <c r="N166" s="237" t="s">
        <v>42</v>
      </c>
      <c r="O166" s="41"/>
      <c r="P166" s="200">
        <f>O166*H166</f>
        <v>0</v>
      </c>
      <c r="Q166" s="200">
        <v>1</v>
      </c>
      <c r="R166" s="200">
        <f>Q166*H166</f>
        <v>52</v>
      </c>
      <c r="S166" s="200">
        <v>0</v>
      </c>
      <c r="T166" s="201">
        <f>S166*H166</f>
        <v>0</v>
      </c>
      <c r="AR166" s="23" t="s">
        <v>176</v>
      </c>
      <c r="AT166" s="23" t="s">
        <v>242</v>
      </c>
      <c r="AU166" s="23" t="s">
        <v>81</v>
      </c>
      <c r="AY166" s="23" t="s">
        <v>128</v>
      </c>
      <c r="BE166" s="202">
        <f>IF(N166="základní",J166,0)</f>
        <v>0</v>
      </c>
      <c r="BF166" s="202">
        <f>IF(N166="snížená",J166,0)</f>
        <v>0</v>
      </c>
      <c r="BG166" s="202">
        <f>IF(N166="zákl. přenesená",J166,0)</f>
        <v>0</v>
      </c>
      <c r="BH166" s="202">
        <f>IF(N166="sníž. přenesená",J166,0)</f>
        <v>0</v>
      </c>
      <c r="BI166" s="202">
        <f>IF(N166="nulová",J166,0)</f>
        <v>0</v>
      </c>
      <c r="BJ166" s="23" t="s">
        <v>79</v>
      </c>
      <c r="BK166" s="202">
        <f>ROUND(I166*H166,2)</f>
        <v>0</v>
      </c>
      <c r="BL166" s="23" t="s">
        <v>135</v>
      </c>
      <c r="BM166" s="23" t="s">
        <v>246</v>
      </c>
    </row>
    <row r="167" spans="2:65" s="1" customFormat="1" ht="25.5" customHeight="1">
      <c r="B167" s="40"/>
      <c r="C167" s="191" t="s">
        <v>9</v>
      </c>
      <c r="D167" s="191" t="s">
        <v>130</v>
      </c>
      <c r="E167" s="192" t="s">
        <v>247</v>
      </c>
      <c r="F167" s="193" t="s">
        <v>248</v>
      </c>
      <c r="G167" s="194" t="s">
        <v>249</v>
      </c>
      <c r="H167" s="195">
        <v>312</v>
      </c>
      <c r="I167" s="196"/>
      <c r="J167" s="197">
        <f>ROUND(I167*H167,2)</f>
        <v>0</v>
      </c>
      <c r="K167" s="193" t="s">
        <v>134</v>
      </c>
      <c r="L167" s="60"/>
      <c r="M167" s="198" t="s">
        <v>21</v>
      </c>
      <c r="N167" s="199" t="s">
        <v>42</v>
      </c>
      <c r="O167" s="41"/>
      <c r="P167" s="200">
        <f>O167*H167</f>
        <v>0</v>
      </c>
      <c r="Q167" s="200">
        <v>0</v>
      </c>
      <c r="R167" s="200">
        <f>Q167*H167</f>
        <v>0</v>
      </c>
      <c r="S167" s="200">
        <v>0</v>
      </c>
      <c r="T167" s="201">
        <f>S167*H167</f>
        <v>0</v>
      </c>
      <c r="AR167" s="23" t="s">
        <v>135</v>
      </c>
      <c r="AT167" s="23" t="s">
        <v>130</v>
      </c>
      <c r="AU167" s="23" t="s">
        <v>81</v>
      </c>
      <c r="AY167" s="23" t="s">
        <v>128</v>
      </c>
      <c r="BE167" s="202">
        <f>IF(N167="základní",J167,0)</f>
        <v>0</v>
      </c>
      <c r="BF167" s="202">
        <f>IF(N167="snížená",J167,0)</f>
        <v>0</v>
      </c>
      <c r="BG167" s="202">
        <f>IF(N167="zákl. přenesená",J167,0)</f>
        <v>0</v>
      </c>
      <c r="BH167" s="202">
        <f>IF(N167="sníž. přenesená",J167,0)</f>
        <v>0</v>
      </c>
      <c r="BI167" s="202">
        <f>IF(N167="nulová",J167,0)</f>
        <v>0</v>
      </c>
      <c r="BJ167" s="23" t="s">
        <v>79</v>
      </c>
      <c r="BK167" s="202">
        <f>ROUND(I167*H167,2)</f>
        <v>0</v>
      </c>
      <c r="BL167" s="23" t="s">
        <v>135</v>
      </c>
      <c r="BM167" s="23" t="s">
        <v>250</v>
      </c>
    </row>
    <row r="168" spans="2:51" s="11" customFormat="1" ht="13.5">
      <c r="B168" s="206"/>
      <c r="C168" s="207"/>
      <c r="D168" s="203" t="s">
        <v>139</v>
      </c>
      <c r="E168" s="208" t="s">
        <v>21</v>
      </c>
      <c r="F168" s="209" t="s">
        <v>251</v>
      </c>
      <c r="G168" s="207"/>
      <c r="H168" s="210">
        <v>312</v>
      </c>
      <c r="I168" s="211"/>
      <c r="J168" s="207"/>
      <c r="K168" s="207"/>
      <c r="L168" s="212"/>
      <c r="M168" s="213"/>
      <c r="N168" s="214"/>
      <c r="O168" s="214"/>
      <c r="P168" s="214"/>
      <c r="Q168" s="214"/>
      <c r="R168" s="214"/>
      <c r="S168" s="214"/>
      <c r="T168" s="215"/>
      <c r="AT168" s="216" t="s">
        <v>139</v>
      </c>
      <c r="AU168" s="216" t="s">
        <v>81</v>
      </c>
      <c r="AV168" s="11" t="s">
        <v>81</v>
      </c>
      <c r="AW168" s="11" t="s">
        <v>34</v>
      </c>
      <c r="AX168" s="11" t="s">
        <v>71</v>
      </c>
      <c r="AY168" s="216" t="s">
        <v>128</v>
      </c>
    </row>
    <row r="169" spans="2:51" s="12" customFormat="1" ht="13.5">
      <c r="B169" s="217"/>
      <c r="C169" s="218"/>
      <c r="D169" s="203" t="s">
        <v>139</v>
      </c>
      <c r="E169" s="219" t="s">
        <v>21</v>
      </c>
      <c r="F169" s="220" t="s">
        <v>141</v>
      </c>
      <c r="G169" s="218"/>
      <c r="H169" s="221">
        <v>312</v>
      </c>
      <c r="I169" s="222"/>
      <c r="J169" s="218"/>
      <c r="K169" s="218"/>
      <c r="L169" s="223"/>
      <c r="M169" s="224"/>
      <c r="N169" s="225"/>
      <c r="O169" s="225"/>
      <c r="P169" s="225"/>
      <c r="Q169" s="225"/>
      <c r="R169" s="225"/>
      <c r="S169" s="225"/>
      <c r="T169" s="226"/>
      <c r="AT169" s="227" t="s">
        <v>139</v>
      </c>
      <c r="AU169" s="227" t="s">
        <v>81</v>
      </c>
      <c r="AV169" s="12" t="s">
        <v>135</v>
      </c>
      <c r="AW169" s="12" t="s">
        <v>34</v>
      </c>
      <c r="AX169" s="12" t="s">
        <v>79</v>
      </c>
      <c r="AY169" s="227" t="s">
        <v>128</v>
      </c>
    </row>
    <row r="170" spans="2:65" s="1" customFormat="1" ht="38.25" customHeight="1">
      <c r="B170" s="40"/>
      <c r="C170" s="191" t="s">
        <v>252</v>
      </c>
      <c r="D170" s="191" t="s">
        <v>130</v>
      </c>
      <c r="E170" s="192" t="s">
        <v>253</v>
      </c>
      <c r="F170" s="193" t="s">
        <v>254</v>
      </c>
      <c r="G170" s="194" t="s">
        <v>249</v>
      </c>
      <c r="H170" s="195">
        <v>72.45</v>
      </c>
      <c r="I170" s="196"/>
      <c r="J170" s="197">
        <f>ROUND(I170*H170,2)</f>
        <v>0</v>
      </c>
      <c r="K170" s="193" t="s">
        <v>134</v>
      </c>
      <c r="L170" s="60"/>
      <c r="M170" s="198" t="s">
        <v>21</v>
      </c>
      <c r="N170" s="199" t="s">
        <v>42</v>
      </c>
      <c r="O170" s="41"/>
      <c r="P170" s="200">
        <f>O170*H170</f>
        <v>0</v>
      </c>
      <c r="Q170" s="200">
        <v>0</v>
      </c>
      <c r="R170" s="200">
        <f>Q170*H170</f>
        <v>0</v>
      </c>
      <c r="S170" s="200">
        <v>0</v>
      </c>
      <c r="T170" s="201">
        <f>S170*H170</f>
        <v>0</v>
      </c>
      <c r="AR170" s="23" t="s">
        <v>135</v>
      </c>
      <c r="AT170" s="23" t="s">
        <v>130</v>
      </c>
      <c r="AU170" s="23" t="s">
        <v>81</v>
      </c>
      <c r="AY170" s="23" t="s">
        <v>128</v>
      </c>
      <c r="BE170" s="202">
        <f>IF(N170="základní",J170,0)</f>
        <v>0</v>
      </c>
      <c r="BF170" s="202">
        <f>IF(N170="snížená",J170,0)</f>
        <v>0</v>
      </c>
      <c r="BG170" s="202">
        <f>IF(N170="zákl. přenesená",J170,0)</f>
        <v>0</v>
      </c>
      <c r="BH170" s="202">
        <f>IF(N170="sníž. přenesená",J170,0)</f>
        <v>0</v>
      </c>
      <c r="BI170" s="202">
        <f>IF(N170="nulová",J170,0)</f>
        <v>0</v>
      </c>
      <c r="BJ170" s="23" t="s">
        <v>79</v>
      </c>
      <c r="BK170" s="202">
        <f>ROUND(I170*H170,2)</f>
        <v>0</v>
      </c>
      <c r="BL170" s="23" t="s">
        <v>135</v>
      </c>
      <c r="BM170" s="23" t="s">
        <v>255</v>
      </c>
    </row>
    <row r="171" spans="2:51" s="11" customFormat="1" ht="13.5">
      <c r="B171" s="206"/>
      <c r="C171" s="207"/>
      <c r="D171" s="203" t="s">
        <v>139</v>
      </c>
      <c r="E171" s="208" t="s">
        <v>21</v>
      </c>
      <c r="F171" s="209" t="s">
        <v>256</v>
      </c>
      <c r="G171" s="207"/>
      <c r="H171" s="210">
        <v>72.45</v>
      </c>
      <c r="I171" s="211"/>
      <c r="J171" s="207"/>
      <c r="K171" s="207"/>
      <c r="L171" s="212"/>
      <c r="M171" s="213"/>
      <c r="N171" s="214"/>
      <c r="O171" s="214"/>
      <c r="P171" s="214"/>
      <c r="Q171" s="214"/>
      <c r="R171" s="214"/>
      <c r="S171" s="214"/>
      <c r="T171" s="215"/>
      <c r="AT171" s="216" t="s">
        <v>139</v>
      </c>
      <c r="AU171" s="216" t="s">
        <v>81</v>
      </c>
      <c r="AV171" s="11" t="s">
        <v>81</v>
      </c>
      <c r="AW171" s="11" t="s">
        <v>34</v>
      </c>
      <c r="AX171" s="11" t="s">
        <v>71</v>
      </c>
      <c r="AY171" s="216" t="s">
        <v>128</v>
      </c>
    </row>
    <row r="172" spans="2:51" s="12" customFormat="1" ht="13.5">
      <c r="B172" s="217"/>
      <c r="C172" s="218"/>
      <c r="D172" s="203" t="s">
        <v>139</v>
      </c>
      <c r="E172" s="219" t="s">
        <v>21</v>
      </c>
      <c r="F172" s="220" t="s">
        <v>141</v>
      </c>
      <c r="G172" s="218"/>
      <c r="H172" s="221">
        <v>72.45</v>
      </c>
      <c r="I172" s="222"/>
      <c r="J172" s="218"/>
      <c r="K172" s="218"/>
      <c r="L172" s="223"/>
      <c r="M172" s="224"/>
      <c r="N172" s="225"/>
      <c r="O172" s="225"/>
      <c r="P172" s="225"/>
      <c r="Q172" s="225"/>
      <c r="R172" s="225"/>
      <c r="S172" s="225"/>
      <c r="T172" s="226"/>
      <c r="AT172" s="227" t="s">
        <v>139</v>
      </c>
      <c r="AU172" s="227" t="s">
        <v>81</v>
      </c>
      <c r="AV172" s="12" t="s">
        <v>135</v>
      </c>
      <c r="AW172" s="12" t="s">
        <v>34</v>
      </c>
      <c r="AX172" s="12" t="s">
        <v>79</v>
      </c>
      <c r="AY172" s="227" t="s">
        <v>128</v>
      </c>
    </row>
    <row r="173" spans="2:65" s="1" customFormat="1" ht="25.5" customHeight="1">
      <c r="B173" s="40"/>
      <c r="C173" s="191" t="s">
        <v>257</v>
      </c>
      <c r="D173" s="191" t="s">
        <v>130</v>
      </c>
      <c r="E173" s="192" t="s">
        <v>258</v>
      </c>
      <c r="F173" s="193" t="s">
        <v>259</v>
      </c>
      <c r="G173" s="194" t="s">
        <v>249</v>
      </c>
      <c r="H173" s="195">
        <v>3.75</v>
      </c>
      <c r="I173" s="196"/>
      <c r="J173" s="197">
        <f>ROUND(I173*H173,2)</f>
        <v>0</v>
      </c>
      <c r="K173" s="193" t="s">
        <v>134</v>
      </c>
      <c r="L173" s="60"/>
      <c r="M173" s="198" t="s">
        <v>21</v>
      </c>
      <c r="N173" s="199" t="s">
        <v>42</v>
      </c>
      <c r="O173" s="41"/>
      <c r="P173" s="200">
        <f>O173*H173</f>
        <v>0</v>
      </c>
      <c r="Q173" s="200">
        <v>0</v>
      </c>
      <c r="R173" s="200">
        <f>Q173*H173</f>
        <v>0</v>
      </c>
      <c r="S173" s="200">
        <v>0</v>
      </c>
      <c r="T173" s="201">
        <f>S173*H173</f>
        <v>0</v>
      </c>
      <c r="AR173" s="23" t="s">
        <v>135</v>
      </c>
      <c r="AT173" s="23" t="s">
        <v>130</v>
      </c>
      <c r="AU173" s="23" t="s">
        <v>81</v>
      </c>
      <c r="AY173" s="23" t="s">
        <v>128</v>
      </c>
      <c r="BE173" s="202">
        <f>IF(N173="základní",J173,0)</f>
        <v>0</v>
      </c>
      <c r="BF173" s="202">
        <f>IF(N173="snížená",J173,0)</f>
        <v>0</v>
      </c>
      <c r="BG173" s="202">
        <f>IF(N173="zákl. přenesená",J173,0)</f>
        <v>0</v>
      </c>
      <c r="BH173" s="202">
        <f>IF(N173="sníž. přenesená",J173,0)</f>
        <v>0</v>
      </c>
      <c r="BI173" s="202">
        <f>IF(N173="nulová",J173,0)</f>
        <v>0</v>
      </c>
      <c r="BJ173" s="23" t="s">
        <v>79</v>
      </c>
      <c r="BK173" s="202">
        <f>ROUND(I173*H173,2)</f>
        <v>0</v>
      </c>
      <c r="BL173" s="23" t="s">
        <v>135</v>
      </c>
      <c r="BM173" s="23" t="s">
        <v>260</v>
      </c>
    </row>
    <row r="174" spans="2:47" s="1" customFormat="1" ht="202.5">
      <c r="B174" s="40"/>
      <c r="C174" s="62"/>
      <c r="D174" s="203" t="s">
        <v>137</v>
      </c>
      <c r="E174" s="62"/>
      <c r="F174" s="204" t="s">
        <v>261</v>
      </c>
      <c r="G174" s="62"/>
      <c r="H174" s="62"/>
      <c r="I174" s="162"/>
      <c r="J174" s="62"/>
      <c r="K174" s="62"/>
      <c r="L174" s="60"/>
      <c r="M174" s="205"/>
      <c r="N174" s="41"/>
      <c r="O174" s="41"/>
      <c r="P174" s="41"/>
      <c r="Q174" s="41"/>
      <c r="R174" s="41"/>
      <c r="S174" s="41"/>
      <c r="T174" s="77"/>
      <c r="AT174" s="23" t="s">
        <v>137</v>
      </c>
      <c r="AU174" s="23" t="s">
        <v>81</v>
      </c>
    </row>
    <row r="175" spans="2:51" s="11" customFormat="1" ht="13.5">
      <c r="B175" s="206"/>
      <c r="C175" s="207"/>
      <c r="D175" s="203" t="s">
        <v>139</v>
      </c>
      <c r="E175" s="208" t="s">
        <v>21</v>
      </c>
      <c r="F175" s="209" t="s">
        <v>262</v>
      </c>
      <c r="G175" s="207"/>
      <c r="H175" s="210">
        <v>3.75</v>
      </c>
      <c r="I175" s="211"/>
      <c r="J175" s="207"/>
      <c r="K175" s="207"/>
      <c r="L175" s="212"/>
      <c r="M175" s="213"/>
      <c r="N175" s="214"/>
      <c r="O175" s="214"/>
      <c r="P175" s="214"/>
      <c r="Q175" s="214"/>
      <c r="R175" s="214"/>
      <c r="S175" s="214"/>
      <c r="T175" s="215"/>
      <c r="AT175" s="216" t="s">
        <v>139</v>
      </c>
      <c r="AU175" s="216" t="s">
        <v>81</v>
      </c>
      <c r="AV175" s="11" t="s">
        <v>81</v>
      </c>
      <c r="AW175" s="11" t="s">
        <v>34</v>
      </c>
      <c r="AX175" s="11" t="s">
        <v>71</v>
      </c>
      <c r="AY175" s="216" t="s">
        <v>128</v>
      </c>
    </row>
    <row r="176" spans="2:51" s="12" customFormat="1" ht="13.5">
      <c r="B176" s="217"/>
      <c r="C176" s="218"/>
      <c r="D176" s="203" t="s">
        <v>139</v>
      </c>
      <c r="E176" s="219" t="s">
        <v>21</v>
      </c>
      <c r="F176" s="220" t="s">
        <v>141</v>
      </c>
      <c r="G176" s="218"/>
      <c r="H176" s="221">
        <v>3.75</v>
      </c>
      <c r="I176" s="222"/>
      <c r="J176" s="218"/>
      <c r="K176" s="218"/>
      <c r="L176" s="223"/>
      <c r="M176" s="224"/>
      <c r="N176" s="225"/>
      <c r="O176" s="225"/>
      <c r="P176" s="225"/>
      <c r="Q176" s="225"/>
      <c r="R176" s="225"/>
      <c r="S176" s="225"/>
      <c r="T176" s="226"/>
      <c r="AT176" s="227" t="s">
        <v>139</v>
      </c>
      <c r="AU176" s="227" t="s">
        <v>81</v>
      </c>
      <c r="AV176" s="12" t="s">
        <v>135</v>
      </c>
      <c r="AW176" s="12" t="s">
        <v>34</v>
      </c>
      <c r="AX176" s="12" t="s">
        <v>79</v>
      </c>
      <c r="AY176" s="227" t="s">
        <v>128</v>
      </c>
    </row>
    <row r="177" spans="2:65" s="1" customFormat="1" ht="38.25" customHeight="1">
      <c r="B177" s="40"/>
      <c r="C177" s="191" t="s">
        <v>263</v>
      </c>
      <c r="D177" s="191" t="s">
        <v>130</v>
      </c>
      <c r="E177" s="192" t="s">
        <v>264</v>
      </c>
      <c r="F177" s="193" t="s">
        <v>265</v>
      </c>
      <c r="G177" s="194" t="s">
        <v>249</v>
      </c>
      <c r="H177" s="195">
        <v>10.8</v>
      </c>
      <c r="I177" s="196"/>
      <c r="J177" s="197">
        <f>ROUND(I177*H177,2)</f>
        <v>0</v>
      </c>
      <c r="K177" s="193" t="s">
        <v>134</v>
      </c>
      <c r="L177" s="60"/>
      <c r="M177" s="198" t="s">
        <v>21</v>
      </c>
      <c r="N177" s="199" t="s">
        <v>42</v>
      </c>
      <c r="O177" s="41"/>
      <c r="P177" s="200">
        <f>O177*H177</f>
        <v>0</v>
      </c>
      <c r="Q177" s="200">
        <v>0</v>
      </c>
      <c r="R177" s="200">
        <f>Q177*H177</f>
        <v>0</v>
      </c>
      <c r="S177" s="200">
        <v>0</v>
      </c>
      <c r="T177" s="201">
        <f>S177*H177</f>
        <v>0</v>
      </c>
      <c r="AR177" s="23" t="s">
        <v>135</v>
      </c>
      <c r="AT177" s="23" t="s">
        <v>130</v>
      </c>
      <c r="AU177" s="23" t="s">
        <v>81</v>
      </c>
      <c r="AY177" s="23" t="s">
        <v>128</v>
      </c>
      <c r="BE177" s="202">
        <f>IF(N177="základní",J177,0)</f>
        <v>0</v>
      </c>
      <c r="BF177" s="202">
        <f>IF(N177="snížená",J177,0)</f>
        <v>0</v>
      </c>
      <c r="BG177" s="202">
        <f>IF(N177="zákl. přenesená",J177,0)</f>
        <v>0</v>
      </c>
      <c r="BH177" s="202">
        <f>IF(N177="sníž. přenesená",J177,0)</f>
        <v>0</v>
      </c>
      <c r="BI177" s="202">
        <f>IF(N177="nulová",J177,0)</f>
        <v>0</v>
      </c>
      <c r="BJ177" s="23" t="s">
        <v>79</v>
      </c>
      <c r="BK177" s="202">
        <f>ROUND(I177*H177,2)</f>
        <v>0</v>
      </c>
      <c r="BL177" s="23" t="s">
        <v>135</v>
      </c>
      <c r="BM177" s="23" t="s">
        <v>266</v>
      </c>
    </row>
    <row r="178" spans="2:47" s="1" customFormat="1" ht="202.5">
      <c r="B178" s="40"/>
      <c r="C178" s="62"/>
      <c r="D178" s="203" t="s">
        <v>137</v>
      </c>
      <c r="E178" s="62"/>
      <c r="F178" s="204" t="s">
        <v>261</v>
      </c>
      <c r="G178" s="62"/>
      <c r="H178" s="62"/>
      <c r="I178" s="162"/>
      <c r="J178" s="62"/>
      <c r="K178" s="62"/>
      <c r="L178" s="60"/>
      <c r="M178" s="205"/>
      <c r="N178" s="41"/>
      <c r="O178" s="41"/>
      <c r="P178" s="41"/>
      <c r="Q178" s="41"/>
      <c r="R178" s="41"/>
      <c r="S178" s="41"/>
      <c r="T178" s="77"/>
      <c r="AT178" s="23" t="s">
        <v>137</v>
      </c>
      <c r="AU178" s="23" t="s">
        <v>81</v>
      </c>
    </row>
    <row r="179" spans="2:51" s="11" customFormat="1" ht="13.5">
      <c r="B179" s="206"/>
      <c r="C179" s="207"/>
      <c r="D179" s="203" t="s">
        <v>139</v>
      </c>
      <c r="E179" s="208" t="s">
        <v>21</v>
      </c>
      <c r="F179" s="209" t="s">
        <v>267</v>
      </c>
      <c r="G179" s="207"/>
      <c r="H179" s="210">
        <v>10.8</v>
      </c>
      <c r="I179" s="211"/>
      <c r="J179" s="207"/>
      <c r="K179" s="207"/>
      <c r="L179" s="212"/>
      <c r="M179" s="213"/>
      <c r="N179" s="214"/>
      <c r="O179" s="214"/>
      <c r="P179" s="214"/>
      <c r="Q179" s="214"/>
      <c r="R179" s="214"/>
      <c r="S179" s="214"/>
      <c r="T179" s="215"/>
      <c r="AT179" s="216" t="s">
        <v>139</v>
      </c>
      <c r="AU179" s="216" t="s">
        <v>81</v>
      </c>
      <c r="AV179" s="11" t="s">
        <v>81</v>
      </c>
      <c r="AW179" s="11" t="s">
        <v>34</v>
      </c>
      <c r="AX179" s="11" t="s">
        <v>71</v>
      </c>
      <c r="AY179" s="216" t="s">
        <v>128</v>
      </c>
    </row>
    <row r="180" spans="2:51" s="12" customFormat="1" ht="13.5">
      <c r="B180" s="217"/>
      <c r="C180" s="218"/>
      <c r="D180" s="203" t="s">
        <v>139</v>
      </c>
      <c r="E180" s="219" t="s">
        <v>21</v>
      </c>
      <c r="F180" s="220" t="s">
        <v>141</v>
      </c>
      <c r="G180" s="218"/>
      <c r="H180" s="221">
        <v>10.8</v>
      </c>
      <c r="I180" s="222"/>
      <c r="J180" s="218"/>
      <c r="K180" s="218"/>
      <c r="L180" s="223"/>
      <c r="M180" s="224"/>
      <c r="N180" s="225"/>
      <c r="O180" s="225"/>
      <c r="P180" s="225"/>
      <c r="Q180" s="225"/>
      <c r="R180" s="225"/>
      <c r="S180" s="225"/>
      <c r="T180" s="226"/>
      <c r="AT180" s="227" t="s">
        <v>139</v>
      </c>
      <c r="AU180" s="227" t="s">
        <v>81</v>
      </c>
      <c r="AV180" s="12" t="s">
        <v>135</v>
      </c>
      <c r="AW180" s="12" t="s">
        <v>34</v>
      </c>
      <c r="AX180" s="12" t="s">
        <v>79</v>
      </c>
      <c r="AY180" s="227" t="s">
        <v>128</v>
      </c>
    </row>
    <row r="181" spans="2:65" s="1" customFormat="1" ht="38.25" customHeight="1">
      <c r="B181" s="40"/>
      <c r="C181" s="191" t="s">
        <v>268</v>
      </c>
      <c r="D181" s="191" t="s">
        <v>130</v>
      </c>
      <c r="E181" s="192" t="s">
        <v>269</v>
      </c>
      <c r="F181" s="193" t="s">
        <v>270</v>
      </c>
      <c r="G181" s="194" t="s">
        <v>249</v>
      </c>
      <c r="H181" s="195">
        <v>33.6</v>
      </c>
      <c r="I181" s="196"/>
      <c r="J181" s="197">
        <f>ROUND(I181*H181,2)</f>
        <v>0</v>
      </c>
      <c r="K181" s="193" t="s">
        <v>134</v>
      </c>
      <c r="L181" s="60"/>
      <c r="M181" s="198" t="s">
        <v>21</v>
      </c>
      <c r="N181" s="199" t="s">
        <v>42</v>
      </c>
      <c r="O181" s="41"/>
      <c r="P181" s="200">
        <f>O181*H181</f>
        <v>0</v>
      </c>
      <c r="Q181" s="200">
        <v>0</v>
      </c>
      <c r="R181" s="200">
        <f>Q181*H181</f>
        <v>0</v>
      </c>
      <c r="S181" s="200">
        <v>0</v>
      </c>
      <c r="T181" s="201">
        <f>S181*H181</f>
        <v>0</v>
      </c>
      <c r="AR181" s="23" t="s">
        <v>135</v>
      </c>
      <c r="AT181" s="23" t="s">
        <v>130</v>
      </c>
      <c r="AU181" s="23" t="s">
        <v>81</v>
      </c>
      <c r="AY181" s="23" t="s">
        <v>128</v>
      </c>
      <c r="BE181" s="202">
        <f>IF(N181="základní",J181,0)</f>
        <v>0</v>
      </c>
      <c r="BF181" s="202">
        <f>IF(N181="snížená",J181,0)</f>
        <v>0</v>
      </c>
      <c r="BG181" s="202">
        <f>IF(N181="zákl. přenesená",J181,0)</f>
        <v>0</v>
      </c>
      <c r="BH181" s="202">
        <f>IF(N181="sníž. přenesená",J181,0)</f>
        <v>0</v>
      </c>
      <c r="BI181" s="202">
        <f>IF(N181="nulová",J181,0)</f>
        <v>0</v>
      </c>
      <c r="BJ181" s="23" t="s">
        <v>79</v>
      </c>
      <c r="BK181" s="202">
        <f>ROUND(I181*H181,2)</f>
        <v>0</v>
      </c>
      <c r="BL181" s="23" t="s">
        <v>135</v>
      </c>
      <c r="BM181" s="23" t="s">
        <v>271</v>
      </c>
    </row>
    <row r="182" spans="2:47" s="1" customFormat="1" ht="54">
      <c r="B182" s="40"/>
      <c r="C182" s="62"/>
      <c r="D182" s="203" t="s">
        <v>137</v>
      </c>
      <c r="E182" s="62"/>
      <c r="F182" s="204" t="s">
        <v>272</v>
      </c>
      <c r="G182" s="62"/>
      <c r="H182" s="62"/>
      <c r="I182" s="162"/>
      <c r="J182" s="62"/>
      <c r="K182" s="62"/>
      <c r="L182" s="60"/>
      <c r="M182" s="205"/>
      <c r="N182" s="41"/>
      <c r="O182" s="41"/>
      <c r="P182" s="41"/>
      <c r="Q182" s="41"/>
      <c r="R182" s="41"/>
      <c r="S182" s="41"/>
      <c r="T182" s="77"/>
      <c r="AT182" s="23" t="s">
        <v>137</v>
      </c>
      <c r="AU182" s="23" t="s">
        <v>81</v>
      </c>
    </row>
    <row r="183" spans="2:51" s="11" customFormat="1" ht="13.5">
      <c r="B183" s="206"/>
      <c r="C183" s="207"/>
      <c r="D183" s="203" t="s">
        <v>139</v>
      </c>
      <c r="E183" s="208" t="s">
        <v>21</v>
      </c>
      <c r="F183" s="209" t="s">
        <v>273</v>
      </c>
      <c r="G183" s="207"/>
      <c r="H183" s="210">
        <v>33.6</v>
      </c>
      <c r="I183" s="211"/>
      <c r="J183" s="207"/>
      <c r="K183" s="207"/>
      <c r="L183" s="212"/>
      <c r="M183" s="213"/>
      <c r="N183" s="214"/>
      <c r="O183" s="214"/>
      <c r="P183" s="214"/>
      <c r="Q183" s="214"/>
      <c r="R183" s="214"/>
      <c r="S183" s="214"/>
      <c r="T183" s="215"/>
      <c r="AT183" s="216" t="s">
        <v>139</v>
      </c>
      <c r="AU183" s="216" t="s">
        <v>81</v>
      </c>
      <c r="AV183" s="11" t="s">
        <v>81</v>
      </c>
      <c r="AW183" s="11" t="s">
        <v>34</v>
      </c>
      <c r="AX183" s="11" t="s">
        <v>71</v>
      </c>
      <c r="AY183" s="216" t="s">
        <v>128</v>
      </c>
    </row>
    <row r="184" spans="2:51" s="12" customFormat="1" ht="13.5">
      <c r="B184" s="217"/>
      <c r="C184" s="218"/>
      <c r="D184" s="203" t="s">
        <v>139</v>
      </c>
      <c r="E184" s="219" t="s">
        <v>21</v>
      </c>
      <c r="F184" s="220" t="s">
        <v>141</v>
      </c>
      <c r="G184" s="218"/>
      <c r="H184" s="221">
        <v>33.6</v>
      </c>
      <c r="I184" s="222"/>
      <c r="J184" s="218"/>
      <c r="K184" s="218"/>
      <c r="L184" s="223"/>
      <c r="M184" s="224"/>
      <c r="N184" s="225"/>
      <c r="O184" s="225"/>
      <c r="P184" s="225"/>
      <c r="Q184" s="225"/>
      <c r="R184" s="225"/>
      <c r="S184" s="225"/>
      <c r="T184" s="226"/>
      <c r="AT184" s="227" t="s">
        <v>139</v>
      </c>
      <c r="AU184" s="227" t="s">
        <v>81</v>
      </c>
      <c r="AV184" s="12" t="s">
        <v>135</v>
      </c>
      <c r="AW184" s="12" t="s">
        <v>34</v>
      </c>
      <c r="AX184" s="12" t="s">
        <v>79</v>
      </c>
      <c r="AY184" s="227" t="s">
        <v>128</v>
      </c>
    </row>
    <row r="185" spans="2:65" s="1" customFormat="1" ht="38.25" customHeight="1">
      <c r="B185" s="40"/>
      <c r="C185" s="191" t="s">
        <v>274</v>
      </c>
      <c r="D185" s="191" t="s">
        <v>130</v>
      </c>
      <c r="E185" s="192" t="s">
        <v>275</v>
      </c>
      <c r="F185" s="193" t="s">
        <v>276</v>
      </c>
      <c r="G185" s="194" t="s">
        <v>249</v>
      </c>
      <c r="H185" s="195">
        <v>421.8</v>
      </c>
      <c r="I185" s="196"/>
      <c r="J185" s="197">
        <f>ROUND(I185*H185,2)</f>
        <v>0</v>
      </c>
      <c r="K185" s="193" t="s">
        <v>134</v>
      </c>
      <c r="L185" s="60"/>
      <c r="M185" s="198" t="s">
        <v>21</v>
      </c>
      <c r="N185" s="199" t="s">
        <v>42</v>
      </c>
      <c r="O185" s="41"/>
      <c r="P185" s="200">
        <f>O185*H185</f>
        <v>0</v>
      </c>
      <c r="Q185" s="200">
        <v>0</v>
      </c>
      <c r="R185" s="200">
        <f>Q185*H185</f>
        <v>0</v>
      </c>
      <c r="S185" s="200">
        <v>0</v>
      </c>
      <c r="T185" s="201">
        <f>S185*H185</f>
        <v>0</v>
      </c>
      <c r="AR185" s="23" t="s">
        <v>135</v>
      </c>
      <c r="AT185" s="23" t="s">
        <v>130</v>
      </c>
      <c r="AU185" s="23" t="s">
        <v>81</v>
      </c>
      <c r="AY185" s="23" t="s">
        <v>128</v>
      </c>
      <c r="BE185" s="202">
        <f>IF(N185="základní",J185,0)</f>
        <v>0</v>
      </c>
      <c r="BF185" s="202">
        <f>IF(N185="snížená",J185,0)</f>
        <v>0</v>
      </c>
      <c r="BG185" s="202">
        <f>IF(N185="zákl. přenesená",J185,0)</f>
        <v>0</v>
      </c>
      <c r="BH185" s="202">
        <f>IF(N185="sníž. přenesená",J185,0)</f>
        <v>0</v>
      </c>
      <c r="BI185" s="202">
        <f>IF(N185="nulová",J185,0)</f>
        <v>0</v>
      </c>
      <c r="BJ185" s="23" t="s">
        <v>79</v>
      </c>
      <c r="BK185" s="202">
        <f>ROUND(I185*H185,2)</f>
        <v>0</v>
      </c>
      <c r="BL185" s="23" t="s">
        <v>135</v>
      </c>
      <c r="BM185" s="23" t="s">
        <v>277</v>
      </c>
    </row>
    <row r="186" spans="2:47" s="1" customFormat="1" ht="189">
      <c r="B186" s="40"/>
      <c r="C186" s="62"/>
      <c r="D186" s="203" t="s">
        <v>137</v>
      </c>
      <c r="E186" s="62"/>
      <c r="F186" s="204" t="s">
        <v>278</v>
      </c>
      <c r="G186" s="62"/>
      <c r="H186" s="62"/>
      <c r="I186" s="162"/>
      <c r="J186" s="62"/>
      <c r="K186" s="62"/>
      <c r="L186" s="60"/>
      <c r="M186" s="205"/>
      <c r="N186" s="41"/>
      <c r="O186" s="41"/>
      <c r="P186" s="41"/>
      <c r="Q186" s="41"/>
      <c r="R186" s="41"/>
      <c r="S186" s="41"/>
      <c r="T186" s="77"/>
      <c r="AT186" s="23" t="s">
        <v>137</v>
      </c>
      <c r="AU186" s="23" t="s">
        <v>81</v>
      </c>
    </row>
    <row r="187" spans="2:51" s="11" customFormat="1" ht="13.5">
      <c r="B187" s="206"/>
      <c r="C187" s="207"/>
      <c r="D187" s="203" t="s">
        <v>139</v>
      </c>
      <c r="E187" s="208" t="s">
        <v>21</v>
      </c>
      <c r="F187" s="209" t="s">
        <v>279</v>
      </c>
      <c r="G187" s="207"/>
      <c r="H187" s="210">
        <v>384.45</v>
      </c>
      <c r="I187" s="211"/>
      <c r="J187" s="207"/>
      <c r="K187" s="207"/>
      <c r="L187" s="212"/>
      <c r="M187" s="213"/>
      <c r="N187" s="214"/>
      <c r="O187" s="214"/>
      <c r="P187" s="214"/>
      <c r="Q187" s="214"/>
      <c r="R187" s="214"/>
      <c r="S187" s="214"/>
      <c r="T187" s="215"/>
      <c r="AT187" s="216" t="s">
        <v>139</v>
      </c>
      <c r="AU187" s="216" t="s">
        <v>81</v>
      </c>
      <c r="AV187" s="11" t="s">
        <v>81</v>
      </c>
      <c r="AW187" s="11" t="s">
        <v>34</v>
      </c>
      <c r="AX187" s="11" t="s">
        <v>71</v>
      </c>
      <c r="AY187" s="216" t="s">
        <v>128</v>
      </c>
    </row>
    <row r="188" spans="2:51" s="11" customFormat="1" ht="13.5">
      <c r="B188" s="206"/>
      <c r="C188" s="207"/>
      <c r="D188" s="203" t="s">
        <v>139</v>
      </c>
      <c r="E188" s="208" t="s">
        <v>21</v>
      </c>
      <c r="F188" s="209" t="s">
        <v>280</v>
      </c>
      <c r="G188" s="207"/>
      <c r="H188" s="210">
        <v>3.75</v>
      </c>
      <c r="I188" s="211"/>
      <c r="J188" s="207"/>
      <c r="K188" s="207"/>
      <c r="L188" s="212"/>
      <c r="M188" s="213"/>
      <c r="N188" s="214"/>
      <c r="O188" s="214"/>
      <c r="P188" s="214"/>
      <c r="Q188" s="214"/>
      <c r="R188" s="214"/>
      <c r="S188" s="214"/>
      <c r="T188" s="215"/>
      <c r="AT188" s="216" t="s">
        <v>139</v>
      </c>
      <c r="AU188" s="216" t="s">
        <v>81</v>
      </c>
      <c r="AV188" s="11" t="s">
        <v>81</v>
      </c>
      <c r="AW188" s="11" t="s">
        <v>34</v>
      </c>
      <c r="AX188" s="11" t="s">
        <v>71</v>
      </c>
      <c r="AY188" s="216" t="s">
        <v>128</v>
      </c>
    </row>
    <row r="189" spans="2:51" s="11" customFormat="1" ht="13.5">
      <c r="B189" s="206"/>
      <c r="C189" s="207"/>
      <c r="D189" s="203" t="s">
        <v>139</v>
      </c>
      <c r="E189" s="208" t="s">
        <v>21</v>
      </c>
      <c r="F189" s="209" t="s">
        <v>281</v>
      </c>
      <c r="G189" s="207"/>
      <c r="H189" s="210">
        <v>33.6</v>
      </c>
      <c r="I189" s="211"/>
      <c r="J189" s="207"/>
      <c r="K189" s="207"/>
      <c r="L189" s="212"/>
      <c r="M189" s="213"/>
      <c r="N189" s="214"/>
      <c r="O189" s="214"/>
      <c r="P189" s="214"/>
      <c r="Q189" s="214"/>
      <c r="R189" s="214"/>
      <c r="S189" s="214"/>
      <c r="T189" s="215"/>
      <c r="AT189" s="216" t="s">
        <v>139</v>
      </c>
      <c r="AU189" s="216" t="s">
        <v>81</v>
      </c>
      <c r="AV189" s="11" t="s">
        <v>81</v>
      </c>
      <c r="AW189" s="11" t="s">
        <v>34</v>
      </c>
      <c r="AX189" s="11" t="s">
        <v>71</v>
      </c>
      <c r="AY189" s="216" t="s">
        <v>128</v>
      </c>
    </row>
    <row r="190" spans="2:51" s="12" customFormat="1" ht="13.5">
      <c r="B190" s="217"/>
      <c r="C190" s="218"/>
      <c r="D190" s="203" t="s">
        <v>139</v>
      </c>
      <c r="E190" s="219" t="s">
        <v>21</v>
      </c>
      <c r="F190" s="220" t="s">
        <v>141</v>
      </c>
      <c r="G190" s="218"/>
      <c r="H190" s="221">
        <v>421.8</v>
      </c>
      <c r="I190" s="222"/>
      <c r="J190" s="218"/>
      <c r="K190" s="218"/>
      <c r="L190" s="223"/>
      <c r="M190" s="224"/>
      <c r="N190" s="225"/>
      <c r="O190" s="225"/>
      <c r="P190" s="225"/>
      <c r="Q190" s="225"/>
      <c r="R190" s="225"/>
      <c r="S190" s="225"/>
      <c r="T190" s="226"/>
      <c r="AT190" s="227" t="s">
        <v>139</v>
      </c>
      <c r="AU190" s="227" t="s">
        <v>81</v>
      </c>
      <c r="AV190" s="12" t="s">
        <v>135</v>
      </c>
      <c r="AW190" s="12" t="s">
        <v>34</v>
      </c>
      <c r="AX190" s="12" t="s">
        <v>79</v>
      </c>
      <c r="AY190" s="227" t="s">
        <v>128</v>
      </c>
    </row>
    <row r="191" spans="2:65" s="1" customFormat="1" ht="25.5" customHeight="1">
      <c r="B191" s="40"/>
      <c r="C191" s="191" t="s">
        <v>282</v>
      </c>
      <c r="D191" s="191" t="s">
        <v>130</v>
      </c>
      <c r="E191" s="192" t="s">
        <v>283</v>
      </c>
      <c r="F191" s="193" t="s">
        <v>284</v>
      </c>
      <c r="G191" s="194" t="s">
        <v>249</v>
      </c>
      <c r="H191" s="195">
        <v>421.8</v>
      </c>
      <c r="I191" s="196"/>
      <c r="J191" s="197">
        <f>ROUND(I191*H191,2)</f>
        <v>0</v>
      </c>
      <c r="K191" s="193" t="s">
        <v>134</v>
      </c>
      <c r="L191" s="60"/>
      <c r="M191" s="198" t="s">
        <v>21</v>
      </c>
      <c r="N191" s="199" t="s">
        <v>42</v>
      </c>
      <c r="O191" s="41"/>
      <c r="P191" s="200">
        <f>O191*H191</f>
        <v>0</v>
      </c>
      <c r="Q191" s="200">
        <v>0</v>
      </c>
      <c r="R191" s="200">
        <f>Q191*H191</f>
        <v>0</v>
      </c>
      <c r="S191" s="200">
        <v>0</v>
      </c>
      <c r="T191" s="201">
        <f>S191*H191</f>
        <v>0</v>
      </c>
      <c r="AR191" s="23" t="s">
        <v>135</v>
      </c>
      <c r="AT191" s="23" t="s">
        <v>130</v>
      </c>
      <c r="AU191" s="23" t="s">
        <v>81</v>
      </c>
      <c r="AY191" s="23" t="s">
        <v>128</v>
      </c>
      <c r="BE191" s="202">
        <f>IF(N191="základní",J191,0)</f>
        <v>0</v>
      </c>
      <c r="BF191" s="202">
        <f>IF(N191="snížená",J191,0)</f>
        <v>0</v>
      </c>
      <c r="BG191" s="202">
        <f>IF(N191="zákl. přenesená",J191,0)</f>
        <v>0</v>
      </c>
      <c r="BH191" s="202">
        <f>IF(N191="sníž. přenesená",J191,0)</f>
        <v>0</v>
      </c>
      <c r="BI191" s="202">
        <f>IF(N191="nulová",J191,0)</f>
        <v>0</v>
      </c>
      <c r="BJ191" s="23" t="s">
        <v>79</v>
      </c>
      <c r="BK191" s="202">
        <f>ROUND(I191*H191,2)</f>
        <v>0</v>
      </c>
      <c r="BL191" s="23" t="s">
        <v>135</v>
      </c>
      <c r="BM191" s="23" t="s">
        <v>285</v>
      </c>
    </row>
    <row r="192" spans="2:47" s="1" customFormat="1" ht="148.5">
      <c r="B192" s="40"/>
      <c r="C192" s="62"/>
      <c r="D192" s="203" t="s">
        <v>137</v>
      </c>
      <c r="E192" s="62"/>
      <c r="F192" s="204" t="s">
        <v>286</v>
      </c>
      <c r="G192" s="62"/>
      <c r="H192" s="62"/>
      <c r="I192" s="162"/>
      <c r="J192" s="62"/>
      <c r="K192" s="62"/>
      <c r="L192" s="60"/>
      <c r="M192" s="205"/>
      <c r="N192" s="41"/>
      <c r="O192" s="41"/>
      <c r="P192" s="41"/>
      <c r="Q192" s="41"/>
      <c r="R192" s="41"/>
      <c r="S192" s="41"/>
      <c r="T192" s="77"/>
      <c r="AT192" s="23" t="s">
        <v>137</v>
      </c>
      <c r="AU192" s="23" t="s">
        <v>81</v>
      </c>
    </row>
    <row r="193" spans="2:51" s="11" customFormat="1" ht="13.5">
      <c r="B193" s="206"/>
      <c r="C193" s="207"/>
      <c r="D193" s="203" t="s">
        <v>139</v>
      </c>
      <c r="E193" s="208" t="s">
        <v>21</v>
      </c>
      <c r="F193" s="209" t="s">
        <v>287</v>
      </c>
      <c r="G193" s="207"/>
      <c r="H193" s="210">
        <v>384.45</v>
      </c>
      <c r="I193" s="211"/>
      <c r="J193" s="207"/>
      <c r="K193" s="207"/>
      <c r="L193" s="212"/>
      <c r="M193" s="213"/>
      <c r="N193" s="214"/>
      <c r="O193" s="214"/>
      <c r="P193" s="214"/>
      <c r="Q193" s="214"/>
      <c r="R193" s="214"/>
      <c r="S193" s="214"/>
      <c r="T193" s="215"/>
      <c r="AT193" s="216" t="s">
        <v>139</v>
      </c>
      <c r="AU193" s="216" t="s">
        <v>81</v>
      </c>
      <c r="AV193" s="11" t="s">
        <v>81</v>
      </c>
      <c r="AW193" s="11" t="s">
        <v>34</v>
      </c>
      <c r="AX193" s="11" t="s">
        <v>71</v>
      </c>
      <c r="AY193" s="216" t="s">
        <v>128</v>
      </c>
    </row>
    <row r="194" spans="2:51" s="11" customFormat="1" ht="13.5">
      <c r="B194" s="206"/>
      <c r="C194" s="207"/>
      <c r="D194" s="203" t="s">
        <v>139</v>
      </c>
      <c r="E194" s="208" t="s">
        <v>21</v>
      </c>
      <c r="F194" s="209" t="s">
        <v>280</v>
      </c>
      <c r="G194" s="207"/>
      <c r="H194" s="210">
        <v>3.75</v>
      </c>
      <c r="I194" s="211"/>
      <c r="J194" s="207"/>
      <c r="K194" s="207"/>
      <c r="L194" s="212"/>
      <c r="M194" s="213"/>
      <c r="N194" s="214"/>
      <c r="O194" s="214"/>
      <c r="P194" s="214"/>
      <c r="Q194" s="214"/>
      <c r="R194" s="214"/>
      <c r="S194" s="214"/>
      <c r="T194" s="215"/>
      <c r="AT194" s="216" t="s">
        <v>139</v>
      </c>
      <c r="AU194" s="216" t="s">
        <v>81</v>
      </c>
      <c r="AV194" s="11" t="s">
        <v>81</v>
      </c>
      <c r="AW194" s="11" t="s">
        <v>34</v>
      </c>
      <c r="AX194" s="11" t="s">
        <v>71</v>
      </c>
      <c r="AY194" s="216" t="s">
        <v>128</v>
      </c>
    </row>
    <row r="195" spans="2:51" s="11" customFormat="1" ht="13.5">
      <c r="B195" s="206"/>
      <c r="C195" s="207"/>
      <c r="D195" s="203" t="s">
        <v>139</v>
      </c>
      <c r="E195" s="208" t="s">
        <v>21</v>
      </c>
      <c r="F195" s="209" t="s">
        <v>281</v>
      </c>
      <c r="G195" s="207"/>
      <c r="H195" s="210">
        <v>33.6</v>
      </c>
      <c r="I195" s="211"/>
      <c r="J195" s="207"/>
      <c r="K195" s="207"/>
      <c r="L195" s="212"/>
      <c r="M195" s="213"/>
      <c r="N195" s="214"/>
      <c r="O195" s="214"/>
      <c r="P195" s="214"/>
      <c r="Q195" s="214"/>
      <c r="R195" s="214"/>
      <c r="S195" s="214"/>
      <c r="T195" s="215"/>
      <c r="AT195" s="216" t="s">
        <v>139</v>
      </c>
      <c r="AU195" s="216" t="s">
        <v>81</v>
      </c>
      <c r="AV195" s="11" t="s">
        <v>81</v>
      </c>
      <c r="AW195" s="11" t="s">
        <v>34</v>
      </c>
      <c r="AX195" s="11" t="s">
        <v>71</v>
      </c>
      <c r="AY195" s="216" t="s">
        <v>128</v>
      </c>
    </row>
    <row r="196" spans="2:51" s="12" customFormat="1" ht="13.5">
      <c r="B196" s="217"/>
      <c r="C196" s="218"/>
      <c r="D196" s="203" t="s">
        <v>139</v>
      </c>
      <c r="E196" s="219" t="s">
        <v>21</v>
      </c>
      <c r="F196" s="220" t="s">
        <v>141</v>
      </c>
      <c r="G196" s="218"/>
      <c r="H196" s="221">
        <v>421.8</v>
      </c>
      <c r="I196" s="222"/>
      <c r="J196" s="218"/>
      <c r="K196" s="218"/>
      <c r="L196" s="223"/>
      <c r="M196" s="224"/>
      <c r="N196" s="225"/>
      <c r="O196" s="225"/>
      <c r="P196" s="225"/>
      <c r="Q196" s="225"/>
      <c r="R196" s="225"/>
      <c r="S196" s="225"/>
      <c r="T196" s="226"/>
      <c r="AT196" s="227" t="s">
        <v>139</v>
      </c>
      <c r="AU196" s="227" t="s">
        <v>81</v>
      </c>
      <c r="AV196" s="12" t="s">
        <v>135</v>
      </c>
      <c r="AW196" s="12" t="s">
        <v>34</v>
      </c>
      <c r="AX196" s="12" t="s">
        <v>79</v>
      </c>
      <c r="AY196" s="227" t="s">
        <v>128</v>
      </c>
    </row>
    <row r="197" spans="2:65" s="1" customFormat="1" ht="16.5" customHeight="1">
      <c r="B197" s="40"/>
      <c r="C197" s="191" t="s">
        <v>288</v>
      </c>
      <c r="D197" s="191" t="s">
        <v>130</v>
      </c>
      <c r="E197" s="192" t="s">
        <v>289</v>
      </c>
      <c r="F197" s="193" t="s">
        <v>290</v>
      </c>
      <c r="G197" s="194" t="s">
        <v>249</v>
      </c>
      <c r="H197" s="195">
        <v>421.8</v>
      </c>
      <c r="I197" s="196"/>
      <c r="J197" s="197">
        <f>ROUND(I197*H197,2)</f>
        <v>0</v>
      </c>
      <c r="K197" s="193" t="s">
        <v>134</v>
      </c>
      <c r="L197" s="60"/>
      <c r="M197" s="198" t="s">
        <v>21</v>
      </c>
      <c r="N197" s="199" t="s">
        <v>42</v>
      </c>
      <c r="O197" s="41"/>
      <c r="P197" s="200">
        <f>O197*H197</f>
        <v>0</v>
      </c>
      <c r="Q197" s="200">
        <v>0</v>
      </c>
      <c r="R197" s="200">
        <f>Q197*H197</f>
        <v>0</v>
      </c>
      <c r="S197" s="200">
        <v>0</v>
      </c>
      <c r="T197" s="201">
        <f>S197*H197</f>
        <v>0</v>
      </c>
      <c r="AR197" s="23" t="s">
        <v>135</v>
      </c>
      <c r="AT197" s="23" t="s">
        <v>130</v>
      </c>
      <c r="AU197" s="23" t="s">
        <v>81</v>
      </c>
      <c r="AY197" s="23" t="s">
        <v>128</v>
      </c>
      <c r="BE197" s="202">
        <f>IF(N197="základní",J197,0)</f>
        <v>0</v>
      </c>
      <c r="BF197" s="202">
        <f>IF(N197="snížená",J197,0)</f>
        <v>0</v>
      </c>
      <c r="BG197" s="202">
        <f>IF(N197="zákl. přenesená",J197,0)</f>
        <v>0</v>
      </c>
      <c r="BH197" s="202">
        <f>IF(N197="sníž. přenesená",J197,0)</f>
        <v>0</v>
      </c>
      <c r="BI197" s="202">
        <f>IF(N197="nulová",J197,0)</f>
        <v>0</v>
      </c>
      <c r="BJ197" s="23" t="s">
        <v>79</v>
      </c>
      <c r="BK197" s="202">
        <f>ROUND(I197*H197,2)</f>
        <v>0</v>
      </c>
      <c r="BL197" s="23" t="s">
        <v>135</v>
      </c>
      <c r="BM197" s="23" t="s">
        <v>291</v>
      </c>
    </row>
    <row r="198" spans="2:47" s="1" customFormat="1" ht="283.5">
      <c r="B198" s="40"/>
      <c r="C198" s="62"/>
      <c r="D198" s="203" t="s">
        <v>137</v>
      </c>
      <c r="E198" s="62"/>
      <c r="F198" s="204" t="s">
        <v>292</v>
      </c>
      <c r="G198" s="62"/>
      <c r="H198" s="62"/>
      <c r="I198" s="162"/>
      <c r="J198" s="62"/>
      <c r="K198" s="62"/>
      <c r="L198" s="60"/>
      <c r="M198" s="205"/>
      <c r="N198" s="41"/>
      <c r="O198" s="41"/>
      <c r="P198" s="41"/>
      <c r="Q198" s="41"/>
      <c r="R198" s="41"/>
      <c r="S198" s="41"/>
      <c r="T198" s="77"/>
      <c r="AT198" s="23" t="s">
        <v>137</v>
      </c>
      <c r="AU198" s="23" t="s">
        <v>81</v>
      </c>
    </row>
    <row r="199" spans="2:65" s="1" customFormat="1" ht="25.5" customHeight="1">
      <c r="B199" s="40"/>
      <c r="C199" s="191" t="s">
        <v>293</v>
      </c>
      <c r="D199" s="191" t="s">
        <v>130</v>
      </c>
      <c r="E199" s="192" t="s">
        <v>294</v>
      </c>
      <c r="F199" s="193" t="s">
        <v>295</v>
      </c>
      <c r="G199" s="194" t="s">
        <v>245</v>
      </c>
      <c r="H199" s="195">
        <v>759.24</v>
      </c>
      <c r="I199" s="196"/>
      <c r="J199" s="197">
        <f>ROUND(I199*H199,2)</f>
        <v>0</v>
      </c>
      <c r="K199" s="193" t="s">
        <v>134</v>
      </c>
      <c r="L199" s="60"/>
      <c r="M199" s="198" t="s">
        <v>21</v>
      </c>
      <c r="N199" s="199" t="s">
        <v>42</v>
      </c>
      <c r="O199" s="41"/>
      <c r="P199" s="200">
        <f>O199*H199</f>
        <v>0</v>
      </c>
      <c r="Q199" s="200">
        <v>0</v>
      </c>
      <c r="R199" s="200">
        <f>Q199*H199</f>
        <v>0</v>
      </c>
      <c r="S199" s="200">
        <v>0</v>
      </c>
      <c r="T199" s="201">
        <f>S199*H199</f>
        <v>0</v>
      </c>
      <c r="AR199" s="23" t="s">
        <v>135</v>
      </c>
      <c r="AT199" s="23" t="s">
        <v>130</v>
      </c>
      <c r="AU199" s="23" t="s">
        <v>81</v>
      </c>
      <c r="AY199" s="23" t="s">
        <v>128</v>
      </c>
      <c r="BE199" s="202">
        <f>IF(N199="základní",J199,0)</f>
        <v>0</v>
      </c>
      <c r="BF199" s="202">
        <f>IF(N199="snížená",J199,0)</f>
        <v>0</v>
      </c>
      <c r="BG199" s="202">
        <f>IF(N199="zákl. přenesená",J199,0)</f>
        <v>0</v>
      </c>
      <c r="BH199" s="202">
        <f>IF(N199="sníž. přenesená",J199,0)</f>
        <v>0</v>
      </c>
      <c r="BI199" s="202">
        <f>IF(N199="nulová",J199,0)</f>
        <v>0</v>
      </c>
      <c r="BJ199" s="23" t="s">
        <v>79</v>
      </c>
      <c r="BK199" s="202">
        <f>ROUND(I199*H199,2)</f>
        <v>0</v>
      </c>
      <c r="BL199" s="23" t="s">
        <v>135</v>
      </c>
      <c r="BM199" s="23" t="s">
        <v>296</v>
      </c>
    </row>
    <row r="200" spans="2:47" s="1" customFormat="1" ht="27">
      <c r="B200" s="40"/>
      <c r="C200" s="62"/>
      <c r="D200" s="203" t="s">
        <v>137</v>
      </c>
      <c r="E200" s="62"/>
      <c r="F200" s="204" t="s">
        <v>297</v>
      </c>
      <c r="G200" s="62"/>
      <c r="H200" s="62"/>
      <c r="I200" s="162"/>
      <c r="J200" s="62"/>
      <c r="K200" s="62"/>
      <c r="L200" s="60"/>
      <c r="M200" s="205"/>
      <c r="N200" s="41"/>
      <c r="O200" s="41"/>
      <c r="P200" s="41"/>
      <c r="Q200" s="41"/>
      <c r="R200" s="41"/>
      <c r="S200" s="41"/>
      <c r="T200" s="77"/>
      <c r="AT200" s="23" t="s">
        <v>137</v>
      </c>
      <c r="AU200" s="23" t="s">
        <v>81</v>
      </c>
    </row>
    <row r="201" spans="2:51" s="11" customFormat="1" ht="13.5">
      <c r="B201" s="206"/>
      <c r="C201" s="207"/>
      <c r="D201" s="203" t="s">
        <v>139</v>
      </c>
      <c r="E201" s="208" t="s">
        <v>21</v>
      </c>
      <c r="F201" s="209" t="s">
        <v>298</v>
      </c>
      <c r="G201" s="207"/>
      <c r="H201" s="210">
        <v>759.24</v>
      </c>
      <c r="I201" s="211"/>
      <c r="J201" s="207"/>
      <c r="K201" s="207"/>
      <c r="L201" s="212"/>
      <c r="M201" s="213"/>
      <c r="N201" s="214"/>
      <c r="O201" s="214"/>
      <c r="P201" s="214"/>
      <c r="Q201" s="214"/>
      <c r="R201" s="214"/>
      <c r="S201" s="214"/>
      <c r="T201" s="215"/>
      <c r="AT201" s="216" t="s">
        <v>139</v>
      </c>
      <c r="AU201" s="216" t="s">
        <v>81</v>
      </c>
      <c r="AV201" s="11" t="s">
        <v>81</v>
      </c>
      <c r="AW201" s="11" t="s">
        <v>34</v>
      </c>
      <c r="AX201" s="11" t="s">
        <v>71</v>
      </c>
      <c r="AY201" s="216" t="s">
        <v>128</v>
      </c>
    </row>
    <row r="202" spans="2:51" s="12" customFormat="1" ht="13.5">
      <c r="B202" s="217"/>
      <c r="C202" s="218"/>
      <c r="D202" s="203" t="s">
        <v>139</v>
      </c>
      <c r="E202" s="219" t="s">
        <v>21</v>
      </c>
      <c r="F202" s="220" t="s">
        <v>141</v>
      </c>
      <c r="G202" s="218"/>
      <c r="H202" s="221">
        <v>759.24</v>
      </c>
      <c r="I202" s="222"/>
      <c r="J202" s="218"/>
      <c r="K202" s="218"/>
      <c r="L202" s="223"/>
      <c r="M202" s="224"/>
      <c r="N202" s="225"/>
      <c r="O202" s="225"/>
      <c r="P202" s="225"/>
      <c r="Q202" s="225"/>
      <c r="R202" s="225"/>
      <c r="S202" s="225"/>
      <c r="T202" s="226"/>
      <c r="AT202" s="227" t="s">
        <v>139</v>
      </c>
      <c r="AU202" s="227" t="s">
        <v>81</v>
      </c>
      <c r="AV202" s="12" t="s">
        <v>135</v>
      </c>
      <c r="AW202" s="12" t="s">
        <v>34</v>
      </c>
      <c r="AX202" s="12" t="s">
        <v>79</v>
      </c>
      <c r="AY202" s="227" t="s">
        <v>128</v>
      </c>
    </row>
    <row r="203" spans="2:65" s="1" customFormat="1" ht="16.5" customHeight="1">
      <c r="B203" s="40"/>
      <c r="C203" s="228" t="s">
        <v>299</v>
      </c>
      <c r="D203" s="228" t="s">
        <v>242</v>
      </c>
      <c r="E203" s="229" t="s">
        <v>300</v>
      </c>
      <c r="F203" s="230" t="s">
        <v>301</v>
      </c>
      <c r="G203" s="231" t="s">
        <v>245</v>
      </c>
      <c r="H203" s="232">
        <v>209.55</v>
      </c>
      <c r="I203" s="233"/>
      <c r="J203" s="234">
        <f>ROUND(I203*H203,2)</f>
        <v>0</v>
      </c>
      <c r="K203" s="230" t="s">
        <v>134</v>
      </c>
      <c r="L203" s="235"/>
      <c r="M203" s="236" t="s">
        <v>21</v>
      </c>
      <c r="N203" s="237" t="s">
        <v>42</v>
      </c>
      <c r="O203" s="41"/>
      <c r="P203" s="200">
        <f>O203*H203</f>
        <v>0</v>
      </c>
      <c r="Q203" s="200">
        <v>1</v>
      </c>
      <c r="R203" s="200">
        <f>Q203*H203</f>
        <v>209.55</v>
      </c>
      <c r="S203" s="200">
        <v>0</v>
      </c>
      <c r="T203" s="201">
        <f>S203*H203</f>
        <v>0</v>
      </c>
      <c r="AR203" s="23" t="s">
        <v>176</v>
      </c>
      <c r="AT203" s="23" t="s">
        <v>242</v>
      </c>
      <c r="AU203" s="23" t="s">
        <v>81</v>
      </c>
      <c r="AY203" s="23" t="s">
        <v>128</v>
      </c>
      <c r="BE203" s="202">
        <f>IF(N203="základní",J203,0)</f>
        <v>0</v>
      </c>
      <c r="BF203" s="202">
        <f>IF(N203="snížená",J203,0)</f>
        <v>0</v>
      </c>
      <c r="BG203" s="202">
        <f>IF(N203="zákl. přenesená",J203,0)</f>
        <v>0</v>
      </c>
      <c r="BH203" s="202">
        <f>IF(N203="sníž. přenesená",J203,0)</f>
        <v>0</v>
      </c>
      <c r="BI203" s="202">
        <f>IF(N203="nulová",J203,0)</f>
        <v>0</v>
      </c>
      <c r="BJ203" s="23" t="s">
        <v>79</v>
      </c>
      <c r="BK203" s="202">
        <f>ROUND(I203*H203,2)</f>
        <v>0</v>
      </c>
      <c r="BL203" s="23" t="s">
        <v>135</v>
      </c>
      <c r="BM203" s="23" t="s">
        <v>302</v>
      </c>
    </row>
    <row r="204" spans="2:51" s="11" customFormat="1" ht="13.5">
      <c r="B204" s="206"/>
      <c r="C204" s="207"/>
      <c r="D204" s="203" t="s">
        <v>139</v>
      </c>
      <c r="E204" s="208" t="s">
        <v>21</v>
      </c>
      <c r="F204" s="209" t="s">
        <v>303</v>
      </c>
      <c r="G204" s="207"/>
      <c r="H204" s="210">
        <v>57.75</v>
      </c>
      <c r="I204" s="211"/>
      <c r="J204" s="207"/>
      <c r="K204" s="207"/>
      <c r="L204" s="212"/>
      <c r="M204" s="213"/>
      <c r="N204" s="214"/>
      <c r="O204" s="214"/>
      <c r="P204" s="214"/>
      <c r="Q204" s="214"/>
      <c r="R204" s="214"/>
      <c r="S204" s="214"/>
      <c r="T204" s="215"/>
      <c r="AT204" s="216" t="s">
        <v>139</v>
      </c>
      <c r="AU204" s="216" t="s">
        <v>81</v>
      </c>
      <c r="AV204" s="11" t="s">
        <v>81</v>
      </c>
      <c r="AW204" s="11" t="s">
        <v>34</v>
      </c>
      <c r="AX204" s="11" t="s">
        <v>71</v>
      </c>
      <c r="AY204" s="216" t="s">
        <v>128</v>
      </c>
    </row>
    <row r="205" spans="2:51" s="11" customFormat="1" ht="13.5">
      <c r="B205" s="206"/>
      <c r="C205" s="207"/>
      <c r="D205" s="203" t="s">
        <v>139</v>
      </c>
      <c r="E205" s="208" t="s">
        <v>21</v>
      </c>
      <c r="F205" s="209" t="s">
        <v>304</v>
      </c>
      <c r="G205" s="207"/>
      <c r="H205" s="210">
        <v>151.8</v>
      </c>
      <c r="I205" s="211"/>
      <c r="J205" s="207"/>
      <c r="K205" s="207"/>
      <c r="L205" s="212"/>
      <c r="M205" s="213"/>
      <c r="N205" s="214"/>
      <c r="O205" s="214"/>
      <c r="P205" s="214"/>
      <c r="Q205" s="214"/>
      <c r="R205" s="214"/>
      <c r="S205" s="214"/>
      <c r="T205" s="215"/>
      <c r="AT205" s="216" t="s">
        <v>139</v>
      </c>
      <c r="AU205" s="216" t="s">
        <v>81</v>
      </c>
      <c r="AV205" s="11" t="s">
        <v>81</v>
      </c>
      <c r="AW205" s="11" t="s">
        <v>34</v>
      </c>
      <c r="AX205" s="11" t="s">
        <v>71</v>
      </c>
      <c r="AY205" s="216" t="s">
        <v>128</v>
      </c>
    </row>
    <row r="206" spans="2:51" s="12" customFormat="1" ht="13.5">
      <c r="B206" s="217"/>
      <c r="C206" s="218"/>
      <c r="D206" s="203" t="s">
        <v>139</v>
      </c>
      <c r="E206" s="219" t="s">
        <v>21</v>
      </c>
      <c r="F206" s="220" t="s">
        <v>141</v>
      </c>
      <c r="G206" s="218"/>
      <c r="H206" s="221">
        <v>209.55</v>
      </c>
      <c r="I206" s="222"/>
      <c r="J206" s="218"/>
      <c r="K206" s="218"/>
      <c r="L206" s="223"/>
      <c r="M206" s="224"/>
      <c r="N206" s="225"/>
      <c r="O206" s="225"/>
      <c r="P206" s="225"/>
      <c r="Q206" s="225"/>
      <c r="R206" s="225"/>
      <c r="S206" s="225"/>
      <c r="T206" s="226"/>
      <c r="AT206" s="227" t="s">
        <v>139</v>
      </c>
      <c r="AU206" s="227" t="s">
        <v>81</v>
      </c>
      <c r="AV206" s="12" t="s">
        <v>135</v>
      </c>
      <c r="AW206" s="12" t="s">
        <v>34</v>
      </c>
      <c r="AX206" s="12" t="s">
        <v>79</v>
      </c>
      <c r="AY206" s="227" t="s">
        <v>128</v>
      </c>
    </row>
    <row r="207" spans="2:65" s="1" customFormat="1" ht="25.5" customHeight="1">
      <c r="B207" s="40"/>
      <c r="C207" s="191" t="s">
        <v>305</v>
      </c>
      <c r="D207" s="191" t="s">
        <v>130</v>
      </c>
      <c r="E207" s="192" t="s">
        <v>306</v>
      </c>
      <c r="F207" s="193" t="s">
        <v>307</v>
      </c>
      <c r="G207" s="194" t="s">
        <v>144</v>
      </c>
      <c r="H207" s="195">
        <v>2687.5</v>
      </c>
      <c r="I207" s="196"/>
      <c r="J207" s="197">
        <f>ROUND(I207*H207,2)</f>
        <v>0</v>
      </c>
      <c r="K207" s="193" t="s">
        <v>134</v>
      </c>
      <c r="L207" s="60"/>
      <c r="M207" s="198" t="s">
        <v>21</v>
      </c>
      <c r="N207" s="199" t="s">
        <v>42</v>
      </c>
      <c r="O207" s="41"/>
      <c r="P207" s="200">
        <f>O207*H207</f>
        <v>0</v>
      </c>
      <c r="Q207" s="200">
        <v>0</v>
      </c>
      <c r="R207" s="200">
        <f>Q207*H207</f>
        <v>0</v>
      </c>
      <c r="S207" s="200">
        <v>0</v>
      </c>
      <c r="T207" s="201">
        <f>S207*H207</f>
        <v>0</v>
      </c>
      <c r="AR207" s="23" t="s">
        <v>135</v>
      </c>
      <c r="AT207" s="23" t="s">
        <v>130</v>
      </c>
      <c r="AU207" s="23" t="s">
        <v>81</v>
      </c>
      <c r="AY207" s="23" t="s">
        <v>128</v>
      </c>
      <c r="BE207" s="202">
        <f>IF(N207="základní",J207,0)</f>
        <v>0</v>
      </c>
      <c r="BF207" s="202">
        <f>IF(N207="snížená",J207,0)</f>
        <v>0</v>
      </c>
      <c r="BG207" s="202">
        <f>IF(N207="zákl. přenesená",J207,0)</f>
        <v>0</v>
      </c>
      <c r="BH207" s="202">
        <f>IF(N207="sníž. přenesená",J207,0)</f>
        <v>0</v>
      </c>
      <c r="BI207" s="202">
        <f>IF(N207="nulová",J207,0)</f>
        <v>0</v>
      </c>
      <c r="BJ207" s="23" t="s">
        <v>79</v>
      </c>
      <c r="BK207" s="202">
        <f>ROUND(I207*H207,2)</f>
        <v>0</v>
      </c>
      <c r="BL207" s="23" t="s">
        <v>135</v>
      </c>
      <c r="BM207" s="23" t="s">
        <v>308</v>
      </c>
    </row>
    <row r="208" spans="2:47" s="1" customFormat="1" ht="175.5">
      <c r="B208" s="40"/>
      <c r="C208" s="62"/>
      <c r="D208" s="203" t="s">
        <v>137</v>
      </c>
      <c r="E208" s="62"/>
      <c r="F208" s="204" t="s">
        <v>309</v>
      </c>
      <c r="G208" s="62"/>
      <c r="H208" s="62"/>
      <c r="I208" s="162"/>
      <c r="J208" s="62"/>
      <c r="K208" s="62"/>
      <c r="L208" s="60"/>
      <c r="M208" s="205"/>
      <c r="N208" s="41"/>
      <c r="O208" s="41"/>
      <c r="P208" s="41"/>
      <c r="Q208" s="41"/>
      <c r="R208" s="41"/>
      <c r="S208" s="41"/>
      <c r="T208" s="77"/>
      <c r="AT208" s="23" t="s">
        <v>137</v>
      </c>
      <c r="AU208" s="23" t="s">
        <v>81</v>
      </c>
    </row>
    <row r="209" spans="2:51" s="13" customFormat="1" ht="13.5">
      <c r="B209" s="238"/>
      <c r="C209" s="239"/>
      <c r="D209" s="203" t="s">
        <v>139</v>
      </c>
      <c r="E209" s="240" t="s">
        <v>21</v>
      </c>
      <c r="F209" s="241" t="s">
        <v>310</v>
      </c>
      <c r="G209" s="239"/>
      <c r="H209" s="240" t="s">
        <v>21</v>
      </c>
      <c r="I209" s="242"/>
      <c r="J209" s="239"/>
      <c r="K209" s="239"/>
      <c r="L209" s="243"/>
      <c r="M209" s="244"/>
      <c r="N209" s="245"/>
      <c r="O209" s="245"/>
      <c r="P209" s="245"/>
      <c r="Q209" s="245"/>
      <c r="R209" s="245"/>
      <c r="S209" s="245"/>
      <c r="T209" s="246"/>
      <c r="AT209" s="247" t="s">
        <v>139</v>
      </c>
      <c r="AU209" s="247" t="s">
        <v>81</v>
      </c>
      <c r="AV209" s="13" t="s">
        <v>79</v>
      </c>
      <c r="AW209" s="13" t="s">
        <v>34</v>
      </c>
      <c r="AX209" s="13" t="s">
        <v>71</v>
      </c>
      <c r="AY209" s="247" t="s">
        <v>128</v>
      </c>
    </row>
    <row r="210" spans="2:51" s="11" customFormat="1" ht="13.5">
      <c r="B210" s="206"/>
      <c r="C210" s="207"/>
      <c r="D210" s="203" t="s">
        <v>139</v>
      </c>
      <c r="E210" s="208" t="s">
        <v>21</v>
      </c>
      <c r="F210" s="209" t="s">
        <v>311</v>
      </c>
      <c r="G210" s="207"/>
      <c r="H210" s="210">
        <v>810</v>
      </c>
      <c r="I210" s="211"/>
      <c r="J210" s="207"/>
      <c r="K210" s="207"/>
      <c r="L210" s="212"/>
      <c r="M210" s="213"/>
      <c r="N210" s="214"/>
      <c r="O210" s="214"/>
      <c r="P210" s="214"/>
      <c r="Q210" s="214"/>
      <c r="R210" s="214"/>
      <c r="S210" s="214"/>
      <c r="T210" s="215"/>
      <c r="AT210" s="216" t="s">
        <v>139</v>
      </c>
      <c r="AU210" s="216" t="s">
        <v>81</v>
      </c>
      <c r="AV210" s="11" t="s">
        <v>81</v>
      </c>
      <c r="AW210" s="11" t="s">
        <v>34</v>
      </c>
      <c r="AX210" s="11" t="s">
        <v>71</v>
      </c>
      <c r="AY210" s="216" t="s">
        <v>128</v>
      </c>
    </row>
    <row r="211" spans="2:51" s="11" customFormat="1" ht="13.5">
      <c r="B211" s="206"/>
      <c r="C211" s="207"/>
      <c r="D211" s="203" t="s">
        <v>139</v>
      </c>
      <c r="E211" s="208" t="s">
        <v>21</v>
      </c>
      <c r="F211" s="209" t="s">
        <v>312</v>
      </c>
      <c r="G211" s="207"/>
      <c r="H211" s="210">
        <v>752</v>
      </c>
      <c r="I211" s="211"/>
      <c r="J211" s="207"/>
      <c r="K211" s="207"/>
      <c r="L211" s="212"/>
      <c r="M211" s="213"/>
      <c r="N211" s="214"/>
      <c r="O211" s="214"/>
      <c r="P211" s="214"/>
      <c r="Q211" s="214"/>
      <c r="R211" s="214"/>
      <c r="S211" s="214"/>
      <c r="T211" s="215"/>
      <c r="AT211" s="216" t="s">
        <v>139</v>
      </c>
      <c r="AU211" s="216" t="s">
        <v>81</v>
      </c>
      <c r="AV211" s="11" t="s">
        <v>81</v>
      </c>
      <c r="AW211" s="11" t="s">
        <v>34</v>
      </c>
      <c r="AX211" s="11" t="s">
        <v>71</v>
      </c>
      <c r="AY211" s="216" t="s">
        <v>128</v>
      </c>
    </row>
    <row r="212" spans="2:51" s="11" customFormat="1" ht="13.5">
      <c r="B212" s="206"/>
      <c r="C212" s="207"/>
      <c r="D212" s="203" t="s">
        <v>139</v>
      </c>
      <c r="E212" s="208" t="s">
        <v>21</v>
      </c>
      <c r="F212" s="209" t="s">
        <v>313</v>
      </c>
      <c r="G212" s="207"/>
      <c r="H212" s="210">
        <v>624</v>
      </c>
      <c r="I212" s="211"/>
      <c r="J212" s="207"/>
      <c r="K212" s="207"/>
      <c r="L212" s="212"/>
      <c r="M212" s="213"/>
      <c r="N212" s="214"/>
      <c r="O212" s="214"/>
      <c r="P212" s="214"/>
      <c r="Q212" s="214"/>
      <c r="R212" s="214"/>
      <c r="S212" s="214"/>
      <c r="T212" s="215"/>
      <c r="AT212" s="216" t="s">
        <v>139</v>
      </c>
      <c r="AU212" s="216" t="s">
        <v>81</v>
      </c>
      <c r="AV212" s="11" t="s">
        <v>81</v>
      </c>
      <c r="AW212" s="11" t="s">
        <v>34</v>
      </c>
      <c r="AX212" s="11" t="s">
        <v>71</v>
      </c>
      <c r="AY212" s="216" t="s">
        <v>128</v>
      </c>
    </row>
    <row r="213" spans="2:51" s="11" customFormat="1" ht="13.5">
      <c r="B213" s="206"/>
      <c r="C213" s="207"/>
      <c r="D213" s="203" t="s">
        <v>139</v>
      </c>
      <c r="E213" s="208" t="s">
        <v>21</v>
      </c>
      <c r="F213" s="209" t="s">
        <v>314</v>
      </c>
      <c r="G213" s="207"/>
      <c r="H213" s="210">
        <v>72</v>
      </c>
      <c r="I213" s="211"/>
      <c r="J213" s="207"/>
      <c r="K213" s="207"/>
      <c r="L213" s="212"/>
      <c r="M213" s="213"/>
      <c r="N213" s="214"/>
      <c r="O213" s="214"/>
      <c r="P213" s="214"/>
      <c r="Q213" s="214"/>
      <c r="R213" s="214"/>
      <c r="S213" s="214"/>
      <c r="T213" s="215"/>
      <c r="AT213" s="216" t="s">
        <v>139</v>
      </c>
      <c r="AU213" s="216" t="s">
        <v>81</v>
      </c>
      <c r="AV213" s="11" t="s">
        <v>81</v>
      </c>
      <c r="AW213" s="11" t="s">
        <v>34</v>
      </c>
      <c r="AX213" s="11" t="s">
        <v>71</v>
      </c>
      <c r="AY213" s="216" t="s">
        <v>128</v>
      </c>
    </row>
    <row r="214" spans="2:51" s="11" customFormat="1" ht="13.5">
      <c r="B214" s="206"/>
      <c r="C214" s="207"/>
      <c r="D214" s="203" t="s">
        <v>139</v>
      </c>
      <c r="E214" s="208" t="s">
        <v>21</v>
      </c>
      <c r="F214" s="209" t="s">
        <v>315</v>
      </c>
      <c r="G214" s="207"/>
      <c r="H214" s="210">
        <v>394</v>
      </c>
      <c r="I214" s="211"/>
      <c r="J214" s="207"/>
      <c r="K214" s="207"/>
      <c r="L214" s="212"/>
      <c r="M214" s="213"/>
      <c r="N214" s="214"/>
      <c r="O214" s="214"/>
      <c r="P214" s="214"/>
      <c r="Q214" s="214"/>
      <c r="R214" s="214"/>
      <c r="S214" s="214"/>
      <c r="T214" s="215"/>
      <c r="AT214" s="216" t="s">
        <v>139</v>
      </c>
      <c r="AU214" s="216" t="s">
        <v>81</v>
      </c>
      <c r="AV214" s="11" t="s">
        <v>81</v>
      </c>
      <c r="AW214" s="11" t="s">
        <v>34</v>
      </c>
      <c r="AX214" s="11" t="s">
        <v>71</v>
      </c>
      <c r="AY214" s="216" t="s">
        <v>128</v>
      </c>
    </row>
    <row r="215" spans="2:51" s="11" customFormat="1" ht="13.5">
      <c r="B215" s="206"/>
      <c r="C215" s="207"/>
      <c r="D215" s="203" t="s">
        <v>139</v>
      </c>
      <c r="E215" s="208" t="s">
        <v>21</v>
      </c>
      <c r="F215" s="209" t="s">
        <v>316</v>
      </c>
      <c r="G215" s="207"/>
      <c r="H215" s="210">
        <v>35.5</v>
      </c>
      <c r="I215" s="211"/>
      <c r="J215" s="207"/>
      <c r="K215" s="207"/>
      <c r="L215" s="212"/>
      <c r="M215" s="213"/>
      <c r="N215" s="214"/>
      <c r="O215" s="214"/>
      <c r="P215" s="214"/>
      <c r="Q215" s="214"/>
      <c r="R215" s="214"/>
      <c r="S215" s="214"/>
      <c r="T215" s="215"/>
      <c r="AT215" s="216" t="s">
        <v>139</v>
      </c>
      <c r="AU215" s="216" t="s">
        <v>81</v>
      </c>
      <c r="AV215" s="11" t="s">
        <v>81</v>
      </c>
      <c r="AW215" s="11" t="s">
        <v>34</v>
      </c>
      <c r="AX215" s="11" t="s">
        <v>71</v>
      </c>
      <c r="AY215" s="216" t="s">
        <v>128</v>
      </c>
    </row>
    <row r="216" spans="2:51" s="12" customFormat="1" ht="13.5">
      <c r="B216" s="217"/>
      <c r="C216" s="218"/>
      <c r="D216" s="203" t="s">
        <v>139</v>
      </c>
      <c r="E216" s="219" t="s">
        <v>21</v>
      </c>
      <c r="F216" s="220" t="s">
        <v>141</v>
      </c>
      <c r="G216" s="218"/>
      <c r="H216" s="221">
        <v>2687.5</v>
      </c>
      <c r="I216" s="222"/>
      <c r="J216" s="218"/>
      <c r="K216" s="218"/>
      <c r="L216" s="223"/>
      <c r="M216" s="224"/>
      <c r="N216" s="225"/>
      <c r="O216" s="225"/>
      <c r="P216" s="225"/>
      <c r="Q216" s="225"/>
      <c r="R216" s="225"/>
      <c r="S216" s="225"/>
      <c r="T216" s="226"/>
      <c r="AT216" s="227" t="s">
        <v>139</v>
      </c>
      <c r="AU216" s="227" t="s">
        <v>81</v>
      </c>
      <c r="AV216" s="12" t="s">
        <v>135</v>
      </c>
      <c r="AW216" s="12" t="s">
        <v>34</v>
      </c>
      <c r="AX216" s="12" t="s">
        <v>79</v>
      </c>
      <c r="AY216" s="227" t="s">
        <v>128</v>
      </c>
    </row>
    <row r="217" spans="2:65" s="1" customFormat="1" ht="25.5" customHeight="1">
      <c r="B217" s="40"/>
      <c r="C217" s="191" t="s">
        <v>317</v>
      </c>
      <c r="D217" s="191" t="s">
        <v>130</v>
      </c>
      <c r="E217" s="192" t="s">
        <v>318</v>
      </c>
      <c r="F217" s="193" t="s">
        <v>319</v>
      </c>
      <c r="G217" s="194" t="s">
        <v>144</v>
      </c>
      <c r="H217" s="195">
        <v>312</v>
      </c>
      <c r="I217" s="196"/>
      <c r="J217" s="197">
        <f>ROUND(I217*H217,2)</f>
        <v>0</v>
      </c>
      <c r="K217" s="193" t="s">
        <v>134</v>
      </c>
      <c r="L217" s="60"/>
      <c r="M217" s="198" t="s">
        <v>21</v>
      </c>
      <c r="N217" s="199" t="s">
        <v>42</v>
      </c>
      <c r="O217" s="41"/>
      <c r="P217" s="200">
        <f>O217*H217</f>
        <v>0</v>
      </c>
      <c r="Q217" s="200">
        <v>0</v>
      </c>
      <c r="R217" s="200">
        <f>Q217*H217</f>
        <v>0</v>
      </c>
      <c r="S217" s="200">
        <v>0</v>
      </c>
      <c r="T217" s="201">
        <f>S217*H217</f>
        <v>0</v>
      </c>
      <c r="AR217" s="23" t="s">
        <v>135</v>
      </c>
      <c r="AT217" s="23" t="s">
        <v>130</v>
      </c>
      <c r="AU217" s="23" t="s">
        <v>81</v>
      </c>
      <c r="AY217" s="23" t="s">
        <v>128</v>
      </c>
      <c r="BE217" s="202">
        <f>IF(N217="základní",J217,0)</f>
        <v>0</v>
      </c>
      <c r="BF217" s="202">
        <f>IF(N217="snížená",J217,0)</f>
        <v>0</v>
      </c>
      <c r="BG217" s="202">
        <f>IF(N217="zákl. přenesená",J217,0)</f>
        <v>0</v>
      </c>
      <c r="BH217" s="202">
        <f>IF(N217="sníž. přenesená",J217,0)</f>
        <v>0</v>
      </c>
      <c r="BI217" s="202">
        <f>IF(N217="nulová",J217,0)</f>
        <v>0</v>
      </c>
      <c r="BJ217" s="23" t="s">
        <v>79</v>
      </c>
      <c r="BK217" s="202">
        <f>ROUND(I217*H217,2)</f>
        <v>0</v>
      </c>
      <c r="BL217" s="23" t="s">
        <v>135</v>
      </c>
      <c r="BM217" s="23" t="s">
        <v>320</v>
      </c>
    </row>
    <row r="218" spans="2:47" s="1" customFormat="1" ht="121.5">
      <c r="B218" s="40"/>
      <c r="C218" s="62"/>
      <c r="D218" s="203" t="s">
        <v>137</v>
      </c>
      <c r="E218" s="62"/>
      <c r="F218" s="204" t="s">
        <v>321</v>
      </c>
      <c r="G218" s="62"/>
      <c r="H218" s="62"/>
      <c r="I218" s="162"/>
      <c r="J218" s="62"/>
      <c r="K218" s="62"/>
      <c r="L218" s="60"/>
      <c r="M218" s="205"/>
      <c r="N218" s="41"/>
      <c r="O218" s="41"/>
      <c r="P218" s="41"/>
      <c r="Q218" s="41"/>
      <c r="R218" s="41"/>
      <c r="S218" s="41"/>
      <c r="T218" s="77"/>
      <c r="AT218" s="23" t="s">
        <v>137</v>
      </c>
      <c r="AU218" s="23" t="s">
        <v>81</v>
      </c>
    </row>
    <row r="219" spans="2:51" s="11" customFormat="1" ht="13.5">
      <c r="B219" s="206"/>
      <c r="C219" s="207"/>
      <c r="D219" s="203" t="s">
        <v>139</v>
      </c>
      <c r="E219" s="208" t="s">
        <v>21</v>
      </c>
      <c r="F219" s="209" t="s">
        <v>251</v>
      </c>
      <c r="G219" s="207"/>
      <c r="H219" s="210">
        <v>312</v>
      </c>
      <c r="I219" s="211"/>
      <c r="J219" s="207"/>
      <c r="K219" s="207"/>
      <c r="L219" s="212"/>
      <c r="M219" s="213"/>
      <c r="N219" s="214"/>
      <c r="O219" s="214"/>
      <c r="P219" s="214"/>
      <c r="Q219" s="214"/>
      <c r="R219" s="214"/>
      <c r="S219" s="214"/>
      <c r="T219" s="215"/>
      <c r="AT219" s="216" t="s">
        <v>139</v>
      </c>
      <c r="AU219" s="216" t="s">
        <v>81</v>
      </c>
      <c r="AV219" s="11" t="s">
        <v>81</v>
      </c>
      <c r="AW219" s="11" t="s">
        <v>34</v>
      </c>
      <c r="AX219" s="11" t="s">
        <v>71</v>
      </c>
      <c r="AY219" s="216" t="s">
        <v>128</v>
      </c>
    </row>
    <row r="220" spans="2:51" s="12" customFormat="1" ht="13.5">
      <c r="B220" s="217"/>
      <c r="C220" s="218"/>
      <c r="D220" s="203" t="s">
        <v>139</v>
      </c>
      <c r="E220" s="219" t="s">
        <v>21</v>
      </c>
      <c r="F220" s="220" t="s">
        <v>141</v>
      </c>
      <c r="G220" s="218"/>
      <c r="H220" s="221">
        <v>312</v>
      </c>
      <c r="I220" s="222"/>
      <c r="J220" s="218"/>
      <c r="K220" s="218"/>
      <c r="L220" s="223"/>
      <c r="M220" s="224"/>
      <c r="N220" s="225"/>
      <c r="O220" s="225"/>
      <c r="P220" s="225"/>
      <c r="Q220" s="225"/>
      <c r="R220" s="225"/>
      <c r="S220" s="225"/>
      <c r="T220" s="226"/>
      <c r="AT220" s="227" t="s">
        <v>139</v>
      </c>
      <c r="AU220" s="227" t="s">
        <v>81</v>
      </c>
      <c r="AV220" s="12" t="s">
        <v>135</v>
      </c>
      <c r="AW220" s="12" t="s">
        <v>34</v>
      </c>
      <c r="AX220" s="12" t="s">
        <v>79</v>
      </c>
      <c r="AY220" s="227" t="s">
        <v>128</v>
      </c>
    </row>
    <row r="221" spans="2:65" s="1" customFormat="1" ht="25.5" customHeight="1">
      <c r="B221" s="40"/>
      <c r="C221" s="191" t="s">
        <v>322</v>
      </c>
      <c r="D221" s="191" t="s">
        <v>130</v>
      </c>
      <c r="E221" s="192" t="s">
        <v>323</v>
      </c>
      <c r="F221" s="193" t="s">
        <v>324</v>
      </c>
      <c r="G221" s="194" t="s">
        <v>144</v>
      </c>
      <c r="H221" s="195">
        <v>312</v>
      </c>
      <c r="I221" s="196"/>
      <c r="J221" s="197">
        <f>ROUND(I221*H221,2)</f>
        <v>0</v>
      </c>
      <c r="K221" s="193" t="s">
        <v>134</v>
      </c>
      <c r="L221" s="60"/>
      <c r="M221" s="198" t="s">
        <v>21</v>
      </c>
      <c r="N221" s="199" t="s">
        <v>42</v>
      </c>
      <c r="O221" s="41"/>
      <c r="P221" s="200">
        <f>O221*H221</f>
        <v>0</v>
      </c>
      <c r="Q221" s="200">
        <v>0</v>
      </c>
      <c r="R221" s="200">
        <f>Q221*H221</f>
        <v>0</v>
      </c>
      <c r="S221" s="200">
        <v>0</v>
      </c>
      <c r="T221" s="201">
        <f>S221*H221</f>
        <v>0</v>
      </c>
      <c r="AR221" s="23" t="s">
        <v>135</v>
      </c>
      <c r="AT221" s="23" t="s">
        <v>130</v>
      </c>
      <c r="AU221" s="23" t="s">
        <v>81</v>
      </c>
      <c r="AY221" s="23" t="s">
        <v>128</v>
      </c>
      <c r="BE221" s="202">
        <f>IF(N221="základní",J221,0)</f>
        <v>0</v>
      </c>
      <c r="BF221" s="202">
        <f>IF(N221="snížená",J221,0)</f>
        <v>0</v>
      </c>
      <c r="BG221" s="202">
        <f>IF(N221="zákl. přenesená",J221,0)</f>
        <v>0</v>
      </c>
      <c r="BH221" s="202">
        <f>IF(N221="sníž. přenesená",J221,0)</f>
        <v>0</v>
      </c>
      <c r="BI221" s="202">
        <f>IF(N221="nulová",J221,0)</f>
        <v>0</v>
      </c>
      <c r="BJ221" s="23" t="s">
        <v>79</v>
      </c>
      <c r="BK221" s="202">
        <f>ROUND(I221*H221,2)</f>
        <v>0</v>
      </c>
      <c r="BL221" s="23" t="s">
        <v>135</v>
      </c>
      <c r="BM221" s="23" t="s">
        <v>325</v>
      </c>
    </row>
    <row r="222" spans="2:47" s="1" customFormat="1" ht="121.5">
      <c r="B222" s="40"/>
      <c r="C222" s="62"/>
      <c r="D222" s="203" t="s">
        <v>137</v>
      </c>
      <c r="E222" s="62"/>
      <c r="F222" s="204" t="s">
        <v>326</v>
      </c>
      <c r="G222" s="62"/>
      <c r="H222" s="62"/>
      <c r="I222" s="162"/>
      <c r="J222" s="62"/>
      <c r="K222" s="62"/>
      <c r="L222" s="60"/>
      <c r="M222" s="205"/>
      <c r="N222" s="41"/>
      <c r="O222" s="41"/>
      <c r="P222" s="41"/>
      <c r="Q222" s="41"/>
      <c r="R222" s="41"/>
      <c r="S222" s="41"/>
      <c r="T222" s="77"/>
      <c r="AT222" s="23" t="s">
        <v>137</v>
      </c>
      <c r="AU222" s="23" t="s">
        <v>81</v>
      </c>
    </row>
    <row r="223" spans="2:51" s="11" customFormat="1" ht="13.5">
      <c r="B223" s="206"/>
      <c r="C223" s="207"/>
      <c r="D223" s="203" t="s">
        <v>139</v>
      </c>
      <c r="E223" s="208" t="s">
        <v>21</v>
      </c>
      <c r="F223" s="209" t="s">
        <v>327</v>
      </c>
      <c r="G223" s="207"/>
      <c r="H223" s="210">
        <v>312</v>
      </c>
      <c r="I223" s="211"/>
      <c r="J223" s="207"/>
      <c r="K223" s="207"/>
      <c r="L223" s="212"/>
      <c r="M223" s="213"/>
      <c r="N223" s="214"/>
      <c r="O223" s="214"/>
      <c r="P223" s="214"/>
      <c r="Q223" s="214"/>
      <c r="R223" s="214"/>
      <c r="S223" s="214"/>
      <c r="T223" s="215"/>
      <c r="AT223" s="216" t="s">
        <v>139</v>
      </c>
      <c r="AU223" s="216" t="s">
        <v>81</v>
      </c>
      <c r="AV223" s="11" t="s">
        <v>81</v>
      </c>
      <c r="AW223" s="11" t="s">
        <v>34</v>
      </c>
      <c r="AX223" s="11" t="s">
        <v>71</v>
      </c>
      <c r="AY223" s="216" t="s">
        <v>128</v>
      </c>
    </row>
    <row r="224" spans="2:51" s="12" customFormat="1" ht="13.5">
      <c r="B224" s="217"/>
      <c r="C224" s="218"/>
      <c r="D224" s="203" t="s">
        <v>139</v>
      </c>
      <c r="E224" s="219" t="s">
        <v>21</v>
      </c>
      <c r="F224" s="220" t="s">
        <v>141</v>
      </c>
      <c r="G224" s="218"/>
      <c r="H224" s="221">
        <v>312</v>
      </c>
      <c r="I224" s="222"/>
      <c r="J224" s="218"/>
      <c r="K224" s="218"/>
      <c r="L224" s="223"/>
      <c r="M224" s="224"/>
      <c r="N224" s="225"/>
      <c r="O224" s="225"/>
      <c r="P224" s="225"/>
      <c r="Q224" s="225"/>
      <c r="R224" s="225"/>
      <c r="S224" s="225"/>
      <c r="T224" s="226"/>
      <c r="AT224" s="227" t="s">
        <v>139</v>
      </c>
      <c r="AU224" s="227" t="s">
        <v>81</v>
      </c>
      <c r="AV224" s="12" t="s">
        <v>135</v>
      </c>
      <c r="AW224" s="12" t="s">
        <v>34</v>
      </c>
      <c r="AX224" s="12" t="s">
        <v>79</v>
      </c>
      <c r="AY224" s="227" t="s">
        <v>128</v>
      </c>
    </row>
    <row r="225" spans="2:65" s="1" customFormat="1" ht="16.5" customHeight="1">
      <c r="B225" s="40"/>
      <c r="C225" s="228" t="s">
        <v>328</v>
      </c>
      <c r="D225" s="228" t="s">
        <v>242</v>
      </c>
      <c r="E225" s="229" t="s">
        <v>329</v>
      </c>
      <c r="F225" s="230" t="s">
        <v>330</v>
      </c>
      <c r="G225" s="231" t="s">
        <v>331</v>
      </c>
      <c r="H225" s="232">
        <v>15.6</v>
      </c>
      <c r="I225" s="233"/>
      <c r="J225" s="234">
        <f>ROUND(I225*H225,2)</f>
        <v>0</v>
      </c>
      <c r="K225" s="230" t="s">
        <v>134</v>
      </c>
      <c r="L225" s="235"/>
      <c r="M225" s="236" t="s">
        <v>21</v>
      </c>
      <c r="N225" s="237" t="s">
        <v>42</v>
      </c>
      <c r="O225" s="41"/>
      <c r="P225" s="200">
        <f>O225*H225</f>
        <v>0</v>
      </c>
      <c r="Q225" s="200">
        <v>0.001</v>
      </c>
      <c r="R225" s="200">
        <f>Q225*H225</f>
        <v>0.0156</v>
      </c>
      <c r="S225" s="200">
        <v>0</v>
      </c>
      <c r="T225" s="201">
        <f>S225*H225</f>
        <v>0</v>
      </c>
      <c r="AR225" s="23" t="s">
        <v>176</v>
      </c>
      <c r="AT225" s="23" t="s">
        <v>242</v>
      </c>
      <c r="AU225" s="23" t="s">
        <v>81</v>
      </c>
      <c r="AY225" s="23" t="s">
        <v>128</v>
      </c>
      <c r="BE225" s="202">
        <f>IF(N225="základní",J225,0)</f>
        <v>0</v>
      </c>
      <c r="BF225" s="202">
        <f>IF(N225="snížená",J225,0)</f>
        <v>0</v>
      </c>
      <c r="BG225" s="202">
        <f>IF(N225="zákl. přenesená",J225,0)</f>
        <v>0</v>
      </c>
      <c r="BH225" s="202">
        <f>IF(N225="sníž. přenesená",J225,0)</f>
        <v>0</v>
      </c>
      <c r="BI225" s="202">
        <f>IF(N225="nulová",J225,0)</f>
        <v>0</v>
      </c>
      <c r="BJ225" s="23" t="s">
        <v>79</v>
      </c>
      <c r="BK225" s="202">
        <f>ROUND(I225*H225,2)</f>
        <v>0</v>
      </c>
      <c r="BL225" s="23" t="s">
        <v>135</v>
      </c>
      <c r="BM225" s="23" t="s">
        <v>332</v>
      </c>
    </row>
    <row r="226" spans="2:51" s="11" customFormat="1" ht="13.5">
      <c r="B226" s="206"/>
      <c r="C226" s="207"/>
      <c r="D226" s="203" t="s">
        <v>139</v>
      </c>
      <c r="E226" s="208" t="s">
        <v>21</v>
      </c>
      <c r="F226" s="209" t="s">
        <v>333</v>
      </c>
      <c r="G226" s="207"/>
      <c r="H226" s="210">
        <v>15.6</v>
      </c>
      <c r="I226" s="211"/>
      <c r="J226" s="207"/>
      <c r="K226" s="207"/>
      <c r="L226" s="212"/>
      <c r="M226" s="213"/>
      <c r="N226" s="214"/>
      <c r="O226" s="214"/>
      <c r="P226" s="214"/>
      <c r="Q226" s="214"/>
      <c r="R226" s="214"/>
      <c r="S226" s="214"/>
      <c r="T226" s="215"/>
      <c r="AT226" s="216" t="s">
        <v>139</v>
      </c>
      <c r="AU226" s="216" t="s">
        <v>81</v>
      </c>
      <c r="AV226" s="11" t="s">
        <v>81</v>
      </c>
      <c r="AW226" s="11" t="s">
        <v>34</v>
      </c>
      <c r="AX226" s="11" t="s">
        <v>71</v>
      </c>
      <c r="AY226" s="216" t="s">
        <v>128</v>
      </c>
    </row>
    <row r="227" spans="2:51" s="12" customFormat="1" ht="13.5">
      <c r="B227" s="217"/>
      <c r="C227" s="218"/>
      <c r="D227" s="203" t="s">
        <v>139</v>
      </c>
      <c r="E227" s="219" t="s">
        <v>21</v>
      </c>
      <c r="F227" s="220" t="s">
        <v>141</v>
      </c>
      <c r="G227" s="218"/>
      <c r="H227" s="221">
        <v>15.6</v>
      </c>
      <c r="I227" s="222"/>
      <c r="J227" s="218"/>
      <c r="K227" s="218"/>
      <c r="L227" s="223"/>
      <c r="M227" s="224"/>
      <c r="N227" s="225"/>
      <c r="O227" s="225"/>
      <c r="P227" s="225"/>
      <c r="Q227" s="225"/>
      <c r="R227" s="225"/>
      <c r="S227" s="225"/>
      <c r="T227" s="226"/>
      <c r="AT227" s="227" t="s">
        <v>139</v>
      </c>
      <c r="AU227" s="227" t="s">
        <v>81</v>
      </c>
      <c r="AV227" s="12" t="s">
        <v>135</v>
      </c>
      <c r="AW227" s="12" t="s">
        <v>34</v>
      </c>
      <c r="AX227" s="12" t="s">
        <v>79</v>
      </c>
      <c r="AY227" s="227" t="s">
        <v>128</v>
      </c>
    </row>
    <row r="228" spans="2:65" s="1" customFormat="1" ht="16.5" customHeight="1">
      <c r="B228" s="40"/>
      <c r="C228" s="228" t="s">
        <v>334</v>
      </c>
      <c r="D228" s="228" t="s">
        <v>242</v>
      </c>
      <c r="E228" s="229" t="s">
        <v>335</v>
      </c>
      <c r="F228" s="230" t="s">
        <v>336</v>
      </c>
      <c r="G228" s="231" t="s">
        <v>245</v>
      </c>
      <c r="H228" s="232">
        <v>84.24</v>
      </c>
      <c r="I228" s="233"/>
      <c r="J228" s="234">
        <f>ROUND(I228*H228,2)</f>
        <v>0</v>
      </c>
      <c r="K228" s="230" t="s">
        <v>134</v>
      </c>
      <c r="L228" s="235"/>
      <c r="M228" s="236" t="s">
        <v>21</v>
      </c>
      <c r="N228" s="237" t="s">
        <v>42</v>
      </c>
      <c r="O228" s="41"/>
      <c r="P228" s="200">
        <f>O228*H228</f>
        <v>0</v>
      </c>
      <c r="Q228" s="200">
        <v>1</v>
      </c>
      <c r="R228" s="200">
        <f>Q228*H228</f>
        <v>84.24</v>
      </c>
      <c r="S228" s="200">
        <v>0</v>
      </c>
      <c r="T228" s="201">
        <f>S228*H228</f>
        <v>0</v>
      </c>
      <c r="AR228" s="23" t="s">
        <v>176</v>
      </c>
      <c r="AT228" s="23" t="s">
        <v>242</v>
      </c>
      <c r="AU228" s="23" t="s">
        <v>81</v>
      </c>
      <c r="AY228" s="23" t="s">
        <v>128</v>
      </c>
      <c r="BE228" s="202">
        <f>IF(N228="základní",J228,0)</f>
        <v>0</v>
      </c>
      <c r="BF228" s="202">
        <f>IF(N228="snížená",J228,0)</f>
        <v>0</v>
      </c>
      <c r="BG228" s="202">
        <f>IF(N228="zákl. přenesená",J228,0)</f>
        <v>0</v>
      </c>
      <c r="BH228" s="202">
        <f>IF(N228="sníž. přenesená",J228,0)</f>
        <v>0</v>
      </c>
      <c r="BI228" s="202">
        <f>IF(N228="nulová",J228,0)</f>
        <v>0</v>
      </c>
      <c r="BJ228" s="23" t="s">
        <v>79</v>
      </c>
      <c r="BK228" s="202">
        <f>ROUND(I228*H228,2)</f>
        <v>0</v>
      </c>
      <c r="BL228" s="23" t="s">
        <v>135</v>
      </c>
      <c r="BM228" s="23" t="s">
        <v>337</v>
      </c>
    </row>
    <row r="229" spans="2:51" s="11" customFormat="1" ht="13.5">
      <c r="B229" s="206"/>
      <c r="C229" s="207"/>
      <c r="D229" s="203" t="s">
        <v>139</v>
      </c>
      <c r="E229" s="208" t="s">
        <v>21</v>
      </c>
      <c r="F229" s="209" t="s">
        <v>338</v>
      </c>
      <c r="G229" s="207"/>
      <c r="H229" s="210">
        <v>84.24</v>
      </c>
      <c r="I229" s="211"/>
      <c r="J229" s="207"/>
      <c r="K229" s="207"/>
      <c r="L229" s="212"/>
      <c r="M229" s="213"/>
      <c r="N229" s="214"/>
      <c r="O229" s="214"/>
      <c r="P229" s="214"/>
      <c r="Q229" s="214"/>
      <c r="R229" s="214"/>
      <c r="S229" s="214"/>
      <c r="T229" s="215"/>
      <c r="AT229" s="216" t="s">
        <v>139</v>
      </c>
      <c r="AU229" s="216" t="s">
        <v>81</v>
      </c>
      <c r="AV229" s="11" t="s">
        <v>81</v>
      </c>
      <c r="AW229" s="11" t="s">
        <v>34</v>
      </c>
      <c r="AX229" s="11" t="s">
        <v>71</v>
      </c>
      <c r="AY229" s="216" t="s">
        <v>128</v>
      </c>
    </row>
    <row r="230" spans="2:51" s="12" customFormat="1" ht="13.5">
      <c r="B230" s="217"/>
      <c r="C230" s="218"/>
      <c r="D230" s="203" t="s">
        <v>139</v>
      </c>
      <c r="E230" s="219" t="s">
        <v>21</v>
      </c>
      <c r="F230" s="220" t="s">
        <v>141</v>
      </c>
      <c r="G230" s="218"/>
      <c r="H230" s="221">
        <v>84.24</v>
      </c>
      <c r="I230" s="222"/>
      <c r="J230" s="218"/>
      <c r="K230" s="218"/>
      <c r="L230" s="223"/>
      <c r="M230" s="224"/>
      <c r="N230" s="225"/>
      <c r="O230" s="225"/>
      <c r="P230" s="225"/>
      <c r="Q230" s="225"/>
      <c r="R230" s="225"/>
      <c r="S230" s="225"/>
      <c r="T230" s="226"/>
      <c r="AT230" s="227" t="s">
        <v>139</v>
      </c>
      <c r="AU230" s="227" t="s">
        <v>81</v>
      </c>
      <c r="AV230" s="12" t="s">
        <v>135</v>
      </c>
      <c r="AW230" s="12" t="s">
        <v>34</v>
      </c>
      <c r="AX230" s="12" t="s">
        <v>79</v>
      </c>
      <c r="AY230" s="227" t="s">
        <v>128</v>
      </c>
    </row>
    <row r="231" spans="2:65" s="1" customFormat="1" ht="25.5" customHeight="1">
      <c r="B231" s="40"/>
      <c r="C231" s="191" t="s">
        <v>339</v>
      </c>
      <c r="D231" s="191" t="s">
        <v>130</v>
      </c>
      <c r="E231" s="192" t="s">
        <v>340</v>
      </c>
      <c r="F231" s="193" t="s">
        <v>341</v>
      </c>
      <c r="G231" s="194" t="s">
        <v>144</v>
      </c>
      <c r="H231" s="195">
        <v>312</v>
      </c>
      <c r="I231" s="196"/>
      <c r="J231" s="197">
        <f>ROUND(I231*H231,2)</f>
        <v>0</v>
      </c>
      <c r="K231" s="193" t="s">
        <v>134</v>
      </c>
      <c r="L231" s="60"/>
      <c r="M231" s="198" t="s">
        <v>21</v>
      </c>
      <c r="N231" s="199" t="s">
        <v>42</v>
      </c>
      <c r="O231" s="41"/>
      <c r="P231" s="200">
        <f>O231*H231</f>
        <v>0</v>
      </c>
      <c r="Q231" s="200">
        <v>0</v>
      </c>
      <c r="R231" s="200">
        <f>Q231*H231</f>
        <v>0</v>
      </c>
      <c r="S231" s="200">
        <v>0</v>
      </c>
      <c r="T231" s="201">
        <f>S231*H231</f>
        <v>0</v>
      </c>
      <c r="AR231" s="23" t="s">
        <v>135</v>
      </c>
      <c r="AT231" s="23" t="s">
        <v>130</v>
      </c>
      <c r="AU231" s="23" t="s">
        <v>81</v>
      </c>
      <c r="AY231" s="23" t="s">
        <v>128</v>
      </c>
      <c r="BE231" s="202">
        <f>IF(N231="základní",J231,0)</f>
        <v>0</v>
      </c>
      <c r="BF231" s="202">
        <f>IF(N231="snížená",J231,0)</f>
        <v>0</v>
      </c>
      <c r="BG231" s="202">
        <f>IF(N231="zákl. přenesená",J231,0)</f>
        <v>0</v>
      </c>
      <c r="BH231" s="202">
        <f>IF(N231="sníž. přenesená",J231,0)</f>
        <v>0</v>
      </c>
      <c r="BI231" s="202">
        <f>IF(N231="nulová",J231,0)</f>
        <v>0</v>
      </c>
      <c r="BJ231" s="23" t="s">
        <v>79</v>
      </c>
      <c r="BK231" s="202">
        <f>ROUND(I231*H231,2)</f>
        <v>0</v>
      </c>
      <c r="BL231" s="23" t="s">
        <v>135</v>
      </c>
      <c r="BM231" s="23" t="s">
        <v>342</v>
      </c>
    </row>
    <row r="232" spans="2:47" s="1" customFormat="1" ht="162">
      <c r="B232" s="40"/>
      <c r="C232" s="62"/>
      <c r="D232" s="203" t="s">
        <v>137</v>
      </c>
      <c r="E232" s="62"/>
      <c r="F232" s="204" t="s">
        <v>343</v>
      </c>
      <c r="G232" s="62"/>
      <c r="H232" s="62"/>
      <c r="I232" s="162"/>
      <c r="J232" s="62"/>
      <c r="K232" s="62"/>
      <c r="L232" s="60"/>
      <c r="M232" s="205"/>
      <c r="N232" s="41"/>
      <c r="O232" s="41"/>
      <c r="P232" s="41"/>
      <c r="Q232" s="41"/>
      <c r="R232" s="41"/>
      <c r="S232" s="41"/>
      <c r="T232" s="77"/>
      <c r="AT232" s="23" t="s">
        <v>137</v>
      </c>
      <c r="AU232" s="23" t="s">
        <v>81</v>
      </c>
    </row>
    <row r="233" spans="2:51" s="11" customFormat="1" ht="13.5">
      <c r="B233" s="206"/>
      <c r="C233" s="207"/>
      <c r="D233" s="203" t="s">
        <v>139</v>
      </c>
      <c r="E233" s="208" t="s">
        <v>21</v>
      </c>
      <c r="F233" s="209" t="s">
        <v>327</v>
      </c>
      <c r="G233" s="207"/>
      <c r="H233" s="210">
        <v>312</v>
      </c>
      <c r="I233" s="211"/>
      <c r="J233" s="207"/>
      <c r="K233" s="207"/>
      <c r="L233" s="212"/>
      <c r="M233" s="213"/>
      <c r="N233" s="214"/>
      <c r="O233" s="214"/>
      <c r="P233" s="214"/>
      <c r="Q233" s="214"/>
      <c r="R233" s="214"/>
      <c r="S233" s="214"/>
      <c r="T233" s="215"/>
      <c r="AT233" s="216" t="s">
        <v>139</v>
      </c>
      <c r="AU233" s="216" t="s">
        <v>81</v>
      </c>
      <c r="AV233" s="11" t="s">
        <v>81</v>
      </c>
      <c r="AW233" s="11" t="s">
        <v>34</v>
      </c>
      <c r="AX233" s="11" t="s">
        <v>71</v>
      </c>
      <c r="AY233" s="216" t="s">
        <v>128</v>
      </c>
    </row>
    <row r="234" spans="2:51" s="12" customFormat="1" ht="13.5">
      <c r="B234" s="217"/>
      <c r="C234" s="218"/>
      <c r="D234" s="203" t="s">
        <v>139</v>
      </c>
      <c r="E234" s="219" t="s">
        <v>21</v>
      </c>
      <c r="F234" s="220" t="s">
        <v>141</v>
      </c>
      <c r="G234" s="218"/>
      <c r="H234" s="221">
        <v>312</v>
      </c>
      <c r="I234" s="222"/>
      <c r="J234" s="218"/>
      <c r="K234" s="218"/>
      <c r="L234" s="223"/>
      <c r="M234" s="224"/>
      <c r="N234" s="225"/>
      <c r="O234" s="225"/>
      <c r="P234" s="225"/>
      <c r="Q234" s="225"/>
      <c r="R234" s="225"/>
      <c r="S234" s="225"/>
      <c r="T234" s="226"/>
      <c r="AT234" s="227" t="s">
        <v>139</v>
      </c>
      <c r="AU234" s="227" t="s">
        <v>81</v>
      </c>
      <c r="AV234" s="12" t="s">
        <v>135</v>
      </c>
      <c r="AW234" s="12" t="s">
        <v>34</v>
      </c>
      <c r="AX234" s="12" t="s">
        <v>79</v>
      </c>
      <c r="AY234" s="227" t="s">
        <v>128</v>
      </c>
    </row>
    <row r="235" spans="2:65" s="1" customFormat="1" ht="25.5" customHeight="1">
      <c r="B235" s="40"/>
      <c r="C235" s="191" t="s">
        <v>344</v>
      </c>
      <c r="D235" s="191" t="s">
        <v>130</v>
      </c>
      <c r="E235" s="192" t="s">
        <v>345</v>
      </c>
      <c r="F235" s="193" t="s">
        <v>346</v>
      </c>
      <c r="G235" s="194" t="s">
        <v>144</v>
      </c>
      <c r="H235" s="195">
        <v>312</v>
      </c>
      <c r="I235" s="196"/>
      <c r="J235" s="197">
        <f>ROUND(I235*H235,2)</f>
        <v>0</v>
      </c>
      <c r="K235" s="193" t="s">
        <v>21</v>
      </c>
      <c r="L235" s="60"/>
      <c r="M235" s="198" t="s">
        <v>21</v>
      </c>
      <c r="N235" s="199" t="s">
        <v>42</v>
      </c>
      <c r="O235" s="41"/>
      <c r="P235" s="200">
        <f>O235*H235</f>
        <v>0</v>
      </c>
      <c r="Q235" s="200">
        <v>0</v>
      </c>
      <c r="R235" s="200">
        <f>Q235*H235</f>
        <v>0</v>
      </c>
      <c r="S235" s="200">
        <v>0</v>
      </c>
      <c r="T235" s="201">
        <f>S235*H235</f>
        <v>0</v>
      </c>
      <c r="AR235" s="23" t="s">
        <v>135</v>
      </c>
      <c r="AT235" s="23" t="s">
        <v>130</v>
      </c>
      <c r="AU235" s="23" t="s">
        <v>81</v>
      </c>
      <c r="AY235" s="23" t="s">
        <v>128</v>
      </c>
      <c r="BE235" s="202">
        <f>IF(N235="základní",J235,0)</f>
        <v>0</v>
      </c>
      <c r="BF235" s="202">
        <f>IF(N235="snížená",J235,0)</f>
        <v>0</v>
      </c>
      <c r="BG235" s="202">
        <f>IF(N235="zákl. přenesená",J235,0)</f>
        <v>0</v>
      </c>
      <c r="BH235" s="202">
        <f>IF(N235="sníž. přenesená",J235,0)</f>
        <v>0</v>
      </c>
      <c r="BI235" s="202">
        <f>IF(N235="nulová",J235,0)</f>
        <v>0</v>
      </c>
      <c r="BJ235" s="23" t="s">
        <v>79</v>
      </c>
      <c r="BK235" s="202">
        <f>ROUND(I235*H235,2)</f>
        <v>0</v>
      </c>
      <c r="BL235" s="23" t="s">
        <v>135</v>
      </c>
      <c r="BM235" s="23" t="s">
        <v>347</v>
      </c>
    </row>
    <row r="236" spans="2:51" s="11" customFormat="1" ht="13.5">
      <c r="B236" s="206"/>
      <c r="C236" s="207"/>
      <c r="D236" s="203" t="s">
        <v>139</v>
      </c>
      <c r="E236" s="208" t="s">
        <v>21</v>
      </c>
      <c r="F236" s="209" t="s">
        <v>327</v>
      </c>
      <c r="G236" s="207"/>
      <c r="H236" s="210">
        <v>312</v>
      </c>
      <c r="I236" s="211"/>
      <c r="J236" s="207"/>
      <c r="K236" s="207"/>
      <c r="L236" s="212"/>
      <c r="M236" s="213"/>
      <c r="N236" s="214"/>
      <c r="O236" s="214"/>
      <c r="P236" s="214"/>
      <c r="Q236" s="214"/>
      <c r="R236" s="214"/>
      <c r="S236" s="214"/>
      <c r="T236" s="215"/>
      <c r="AT236" s="216" t="s">
        <v>139</v>
      </c>
      <c r="AU236" s="216" t="s">
        <v>81</v>
      </c>
      <c r="AV236" s="11" t="s">
        <v>81</v>
      </c>
      <c r="AW236" s="11" t="s">
        <v>34</v>
      </c>
      <c r="AX236" s="11" t="s">
        <v>71</v>
      </c>
      <c r="AY236" s="216" t="s">
        <v>128</v>
      </c>
    </row>
    <row r="237" spans="2:51" s="12" customFormat="1" ht="13.5">
      <c r="B237" s="217"/>
      <c r="C237" s="218"/>
      <c r="D237" s="203" t="s">
        <v>139</v>
      </c>
      <c r="E237" s="219" t="s">
        <v>21</v>
      </c>
      <c r="F237" s="220" t="s">
        <v>141</v>
      </c>
      <c r="G237" s="218"/>
      <c r="H237" s="221">
        <v>312</v>
      </c>
      <c r="I237" s="222"/>
      <c r="J237" s="218"/>
      <c r="K237" s="218"/>
      <c r="L237" s="223"/>
      <c r="M237" s="224"/>
      <c r="N237" s="225"/>
      <c r="O237" s="225"/>
      <c r="P237" s="225"/>
      <c r="Q237" s="225"/>
      <c r="R237" s="225"/>
      <c r="S237" s="225"/>
      <c r="T237" s="226"/>
      <c r="AT237" s="227" t="s">
        <v>139</v>
      </c>
      <c r="AU237" s="227" t="s">
        <v>81</v>
      </c>
      <c r="AV237" s="12" t="s">
        <v>135</v>
      </c>
      <c r="AW237" s="12" t="s">
        <v>34</v>
      </c>
      <c r="AX237" s="12" t="s">
        <v>79</v>
      </c>
      <c r="AY237" s="227" t="s">
        <v>128</v>
      </c>
    </row>
    <row r="238" spans="2:63" s="10" customFormat="1" ht="29.25" customHeight="1">
      <c r="B238" s="175"/>
      <c r="C238" s="176"/>
      <c r="D238" s="177" t="s">
        <v>70</v>
      </c>
      <c r="E238" s="189" t="s">
        <v>81</v>
      </c>
      <c r="F238" s="189" t="s">
        <v>348</v>
      </c>
      <c r="G238" s="176"/>
      <c r="H238" s="176"/>
      <c r="I238" s="179"/>
      <c r="J238" s="190">
        <f>BK238</f>
        <v>0</v>
      </c>
      <c r="K238" s="176"/>
      <c r="L238" s="181"/>
      <c r="M238" s="182"/>
      <c r="N238" s="183"/>
      <c r="O238" s="183"/>
      <c r="P238" s="184">
        <f>SUM(P239:P262)</f>
        <v>0</v>
      </c>
      <c r="Q238" s="183"/>
      <c r="R238" s="184">
        <f>SUM(R239:R262)</f>
        <v>0.1608095</v>
      </c>
      <c r="S238" s="183"/>
      <c r="T238" s="185">
        <f>SUM(T239:T262)</f>
        <v>0</v>
      </c>
      <c r="AR238" s="186" t="s">
        <v>79</v>
      </c>
      <c r="AT238" s="187" t="s">
        <v>70</v>
      </c>
      <c r="AU238" s="187" t="s">
        <v>79</v>
      </c>
      <c r="AY238" s="186" t="s">
        <v>128</v>
      </c>
      <c r="BK238" s="188">
        <f>SUM(BK239:BK262)</f>
        <v>0</v>
      </c>
    </row>
    <row r="239" spans="2:65" s="1" customFormat="1" ht="25.5" customHeight="1">
      <c r="B239" s="40"/>
      <c r="C239" s="191" t="s">
        <v>349</v>
      </c>
      <c r="D239" s="191" t="s">
        <v>130</v>
      </c>
      <c r="E239" s="192" t="s">
        <v>350</v>
      </c>
      <c r="F239" s="193" t="s">
        <v>351</v>
      </c>
      <c r="G239" s="194" t="s">
        <v>249</v>
      </c>
      <c r="H239" s="195">
        <v>28.9</v>
      </c>
      <c r="I239" s="196"/>
      <c r="J239" s="197">
        <f>ROUND(I239*H239,2)</f>
        <v>0</v>
      </c>
      <c r="K239" s="193" t="s">
        <v>134</v>
      </c>
      <c r="L239" s="60"/>
      <c r="M239" s="198" t="s">
        <v>21</v>
      </c>
      <c r="N239" s="199" t="s">
        <v>42</v>
      </c>
      <c r="O239" s="41"/>
      <c r="P239" s="200">
        <f>O239*H239</f>
        <v>0</v>
      </c>
      <c r="Q239" s="200">
        <v>0</v>
      </c>
      <c r="R239" s="200">
        <f>Q239*H239</f>
        <v>0</v>
      </c>
      <c r="S239" s="200">
        <v>0</v>
      </c>
      <c r="T239" s="201">
        <f>S239*H239</f>
        <v>0</v>
      </c>
      <c r="AR239" s="23" t="s">
        <v>135</v>
      </c>
      <c r="AT239" s="23" t="s">
        <v>130</v>
      </c>
      <c r="AU239" s="23" t="s">
        <v>81</v>
      </c>
      <c r="AY239" s="23" t="s">
        <v>128</v>
      </c>
      <c r="BE239" s="202">
        <f>IF(N239="základní",J239,0)</f>
        <v>0</v>
      </c>
      <c r="BF239" s="202">
        <f>IF(N239="snížená",J239,0)</f>
        <v>0</v>
      </c>
      <c r="BG239" s="202">
        <f>IF(N239="zákl. přenesená",J239,0)</f>
        <v>0</v>
      </c>
      <c r="BH239" s="202">
        <f>IF(N239="sníž. přenesená",J239,0)</f>
        <v>0</v>
      </c>
      <c r="BI239" s="202">
        <f>IF(N239="nulová",J239,0)</f>
        <v>0</v>
      </c>
      <c r="BJ239" s="23" t="s">
        <v>79</v>
      </c>
      <c r="BK239" s="202">
        <f>ROUND(I239*H239,2)</f>
        <v>0</v>
      </c>
      <c r="BL239" s="23" t="s">
        <v>135</v>
      </c>
      <c r="BM239" s="23" t="s">
        <v>352</v>
      </c>
    </row>
    <row r="240" spans="2:47" s="1" customFormat="1" ht="81">
      <c r="B240" s="40"/>
      <c r="C240" s="62"/>
      <c r="D240" s="203" t="s">
        <v>137</v>
      </c>
      <c r="E240" s="62"/>
      <c r="F240" s="204" t="s">
        <v>353</v>
      </c>
      <c r="G240" s="62"/>
      <c r="H240" s="62"/>
      <c r="I240" s="162"/>
      <c r="J240" s="62"/>
      <c r="K240" s="62"/>
      <c r="L240" s="60"/>
      <c r="M240" s="205"/>
      <c r="N240" s="41"/>
      <c r="O240" s="41"/>
      <c r="P240" s="41"/>
      <c r="Q240" s="41"/>
      <c r="R240" s="41"/>
      <c r="S240" s="41"/>
      <c r="T240" s="77"/>
      <c r="AT240" s="23" t="s">
        <v>137</v>
      </c>
      <c r="AU240" s="23" t="s">
        <v>81</v>
      </c>
    </row>
    <row r="241" spans="2:51" s="13" customFormat="1" ht="13.5">
      <c r="B241" s="238"/>
      <c r="C241" s="239"/>
      <c r="D241" s="203" t="s">
        <v>139</v>
      </c>
      <c r="E241" s="240" t="s">
        <v>21</v>
      </c>
      <c r="F241" s="241" t="s">
        <v>354</v>
      </c>
      <c r="G241" s="239"/>
      <c r="H241" s="240" t="s">
        <v>21</v>
      </c>
      <c r="I241" s="242"/>
      <c r="J241" s="239"/>
      <c r="K241" s="239"/>
      <c r="L241" s="243"/>
      <c r="M241" s="244"/>
      <c r="N241" s="245"/>
      <c r="O241" s="245"/>
      <c r="P241" s="245"/>
      <c r="Q241" s="245"/>
      <c r="R241" s="245"/>
      <c r="S241" s="245"/>
      <c r="T241" s="246"/>
      <c r="AT241" s="247" t="s">
        <v>139</v>
      </c>
      <c r="AU241" s="247" t="s">
        <v>81</v>
      </c>
      <c r="AV241" s="13" t="s">
        <v>79</v>
      </c>
      <c r="AW241" s="13" t="s">
        <v>34</v>
      </c>
      <c r="AX241" s="13" t="s">
        <v>71</v>
      </c>
      <c r="AY241" s="247" t="s">
        <v>128</v>
      </c>
    </row>
    <row r="242" spans="2:51" s="11" customFormat="1" ht="13.5">
      <c r="B242" s="206"/>
      <c r="C242" s="207"/>
      <c r="D242" s="203" t="s">
        <v>139</v>
      </c>
      <c r="E242" s="208" t="s">
        <v>21</v>
      </c>
      <c r="F242" s="209" t="s">
        <v>355</v>
      </c>
      <c r="G242" s="207"/>
      <c r="H242" s="210">
        <v>28.9</v>
      </c>
      <c r="I242" s="211"/>
      <c r="J242" s="207"/>
      <c r="K242" s="207"/>
      <c r="L242" s="212"/>
      <c r="M242" s="213"/>
      <c r="N242" s="214"/>
      <c r="O242" s="214"/>
      <c r="P242" s="214"/>
      <c r="Q242" s="214"/>
      <c r="R242" s="214"/>
      <c r="S242" s="214"/>
      <c r="T242" s="215"/>
      <c r="AT242" s="216" t="s">
        <v>139</v>
      </c>
      <c r="AU242" s="216" t="s">
        <v>81</v>
      </c>
      <c r="AV242" s="11" t="s">
        <v>81</v>
      </c>
      <c r="AW242" s="11" t="s">
        <v>34</v>
      </c>
      <c r="AX242" s="11" t="s">
        <v>71</v>
      </c>
      <c r="AY242" s="216" t="s">
        <v>128</v>
      </c>
    </row>
    <row r="243" spans="2:51" s="12" customFormat="1" ht="13.5">
      <c r="B243" s="217"/>
      <c r="C243" s="218"/>
      <c r="D243" s="203" t="s">
        <v>139</v>
      </c>
      <c r="E243" s="219" t="s">
        <v>21</v>
      </c>
      <c r="F243" s="220" t="s">
        <v>141</v>
      </c>
      <c r="G243" s="218"/>
      <c r="H243" s="221">
        <v>28.9</v>
      </c>
      <c r="I243" s="222"/>
      <c r="J243" s="218"/>
      <c r="K243" s="218"/>
      <c r="L243" s="223"/>
      <c r="M243" s="224"/>
      <c r="N243" s="225"/>
      <c r="O243" s="225"/>
      <c r="P243" s="225"/>
      <c r="Q243" s="225"/>
      <c r="R243" s="225"/>
      <c r="S243" s="225"/>
      <c r="T243" s="226"/>
      <c r="AT243" s="227" t="s">
        <v>139</v>
      </c>
      <c r="AU243" s="227" t="s">
        <v>81</v>
      </c>
      <c r="AV243" s="12" t="s">
        <v>135</v>
      </c>
      <c r="AW243" s="12" t="s">
        <v>34</v>
      </c>
      <c r="AX243" s="12" t="s">
        <v>79</v>
      </c>
      <c r="AY243" s="227" t="s">
        <v>128</v>
      </c>
    </row>
    <row r="244" spans="2:65" s="1" customFormat="1" ht="38.25" customHeight="1">
      <c r="B244" s="40"/>
      <c r="C244" s="191" t="s">
        <v>356</v>
      </c>
      <c r="D244" s="191" t="s">
        <v>130</v>
      </c>
      <c r="E244" s="192" t="s">
        <v>357</v>
      </c>
      <c r="F244" s="193" t="s">
        <v>358</v>
      </c>
      <c r="G244" s="194" t="s">
        <v>144</v>
      </c>
      <c r="H244" s="195">
        <v>191.25</v>
      </c>
      <c r="I244" s="196"/>
      <c r="J244" s="197">
        <f>ROUND(I244*H244,2)</f>
        <v>0</v>
      </c>
      <c r="K244" s="193" t="s">
        <v>134</v>
      </c>
      <c r="L244" s="60"/>
      <c r="M244" s="198" t="s">
        <v>21</v>
      </c>
      <c r="N244" s="199" t="s">
        <v>42</v>
      </c>
      <c r="O244" s="41"/>
      <c r="P244" s="200">
        <f>O244*H244</f>
        <v>0</v>
      </c>
      <c r="Q244" s="200">
        <v>0.00031</v>
      </c>
      <c r="R244" s="200">
        <f>Q244*H244</f>
        <v>0.0592875</v>
      </c>
      <c r="S244" s="200">
        <v>0</v>
      </c>
      <c r="T244" s="201">
        <f>S244*H244</f>
        <v>0</v>
      </c>
      <c r="AR244" s="23" t="s">
        <v>135</v>
      </c>
      <c r="AT244" s="23" t="s">
        <v>130</v>
      </c>
      <c r="AU244" s="23" t="s">
        <v>81</v>
      </c>
      <c r="AY244" s="23" t="s">
        <v>128</v>
      </c>
      <c r="BE244" s="202">
        <f>IF(N244="základní",J244,0)</f>
        <v>0</v>
      </c>
      <c r="BF244" s="202">
        <f>IF(N244="snížená",J244,0)</f>
        <v>0</v>
      </c>
      <c r="BG244" s="202">
        <f>IF(N244="zákl. přenesená",J244,0)</f>
        <v>0</v>
      </c>
      <c r="BH244" s="202">
        <f>IF(N244="sníž. přenesená",J244,0)</f>
        <v>0</v>
      </c>
      <c r="BI244" s="202">
        <f>IF(N244="nulová",J244,0)</f>
        <v>0</v>
      </c>
      <c r="BJ244" s="23" t="s">
        <v>79</v>
      </c>
      <c r="BK244" s="202">
        <f>ROUND(I244*H244,2)</f>
        <v>0</v>
      </c>
      <c r="BL244" s="23" t="s">
        <v>135</v>
      </c>
      <c r="BM244" s="23" t="s">
        <v>359</v>
      </c>
    </row>
    <row r="245" spans="2:47" s="1" customFormat="1" ht="189">
      <c r="B245" s="40"/>
      <c r="C245" s="62"/>
      <c r="D245" s="203" t="s">
        <v>137</v>
      </c>
      <c r="E245" s="62"/>
      <c r="F245" s="204" t="s">
        <v>360</v>
      </c>
      <c r="G245" s="62"/>
      <c r="H245" s="62"/>
      <c r="I245" s="162"/>
      <c r="J245" s="62"/>
      <c r="K245" s="62"/>
      <c r="L245" s="60"/>
      <c r="M245" s="205"/>
      <c r="N245" s="41"/>
      <c r="O245" s="41"/>
      <c r="P245" s="41"/>
      <c r="Q245" s="41"/>
      <c r="R245" s="41"/>
      <c r="S245" s="41"/>
      <c r="T245" s="77"/>
      <c r="AT245" s="23" t="s">
        <v>137</v>
      </c>
      <c r="AU245" s="23" t="s">
        <v>81</v>
      </c>
    </row>
    <row r="246" spans="2:51" s="13" customFormat="1" ht="13.5">
      <c r="B246" s="238"/>
      <c r="C246" s="239"/>
      <c r="D246" s="203" t="s">
        <v>139</v>
      </c>
      <c r="E246" s="240" t="s">
        <v>21</v>
      </c>
      <c r="F246" s="241" t="s">
        <v>361</v>
      </c>
      <c r="G246" s="239"/>
      <c r="H246" s="240" t="s">
        <v>21</v>
      </c>
      <c r="I246" s="242"/>
      <c r="J246" s="239"/>
      <c r="K246" s="239"/>
      <c r="L246" s="243"/>
      <c r="M246" s="244"/>
      <c r="N246" s="245"/>
      <c r="O246" s="245"/>
      <c r="P246" s="245"/>
      <c r="Q246" s="245"/>
      <c r="R246" s="245"/>
      <c r="S246" s="245"/>
      <c r="T246" s="246"/>
      <c r="AT246" s="247" t="s">
        <v>139</v>
      </c>
      <c r="AU246" s="247" t="s">
        <v>81</v>
      </c>
      <c r="AV246" s="13" t="s">
        <v>79</v>
      </c>
      <c r="AW246" s="13" t="s">
        <v>34</v>
      </c>
      <c r="AX246" s="13" t="s">
        <v>71</v>
      </c>
      <c r="AY246" s="247" t="s">
        <v>128</v>
      </c>
    </row>
    <row r="247" spans="2:51" s="11" customFormat="1" ht="13.5">
      <c r="B247" s="206"/>
      <c r="C247" s="207"/>
      <c r="D247" s="203" t="s">
        <v>139</v>
      </c>
      <c r="E247" s="208" t="s">
        <v>21</v>
      </c>
      <c r="F247" s="209" t="s">
        <v>362</v>
      </c>
      <c r="G247" s="207"/>
      <c r="H247" s="210">
        <v>191.25</v>
      </c>
      <c r="I247" s="211"/>
      <c r="J247" s="207"/>
      <c r="K247" s="207"/>
      <c r="L247" s="212"/>
      <c r="M247" s="213"/>
      <c r="N247" s="214"/>
      <c r="O247" s="214"/>
      <c r="P247" s="214"/>
      <c r="Q247" s="214"/>
      <c r="R247" s="214"/>
      <c r="S247" s="214"/>
      <c r="T247" s="215"/>
      <c r="AT247" s="216" t="s">
        <v>139</v>
      </c>
      <c r="AU247" s="216" t="s">
        <v>81</v>
      </c>
      <c r="AV247" s="11" t="s">
        <v>81</v>
      </c>
      <c r="AW247" s="11" t="s">
        <v>34</v>
      </c>
      <c r="AX247" s="11" t="s">
        <v>71</v>
      </c>
      <c r="AY247" s="216" t="s">
        <v>128</v>
      </c>
    </row>
    <row r="248" spans="2:51" s="12" customFormat="1" ht="13.5">
      <c r="B248" s="217"/>
      <c r="C248" s="218"/>
      <c r="D248" s="203" t="s">
        <v>139</v>
      </c>
      <c r="E248" s="219" t="s">
        <v>21</v>
      </c>
      <c r="F248" s="220" t="s">
        <v>141</v>
      </c>
      <c r="G248" s="218"/>
      <c r="H248" s="221">
        <v>191.25</v>
      </c>
      <c r="I248" s="222"/>
      <c r="J248" s="218"/>
      <c r="K248" s="218"/>
      <c r="L248" s="223"/>
      <c r="M248" s="224"/>
      <c r="N248" s="225"/>
      <c r="O248" s="225"/>
      <c r="P248" s="225"/>
      <c r="Q248" s="225"/>
      <c r="R248" s="225"/>
      <c r="S248" s="225"/>
      <c r="T248" s="226"/>
      <c r="AT248" s="227" t="s">
        <v>139</v>
      </c>
      <c r="AU248" s="227" t="s">
        <v>81</v>
      </c>
      <c r="AV248" s="12" t="s">
        <v>135</v>
      </c>
      <c r="AW248" s="12" t="s">
        <v>34</v>
      </c>
      <c r="AX248" s="12" t="s">
        <v>79</v>
      </c>
      <c r="AY248" s="227" t="s">
        <v>128</v>
      </c>
    </row>
    <row r="249" spans="2:65" s="1" customFormat="1" ht="16.5" customHeight="1">
      <c r="B249" s="40"/>
      <c r="C249" s="228" t="s">
        <v>363</v>
      </c>
      <c r="D249" s="228" t="s">
        <v>242</v>
      </c>
      <c r="E249" s="229" t="s">
        <v>364</v>
      </c>
      <c r="F249" s="230" t="s">
        <v>365</v>
      </c>
      <c r="G249" s="231" t="s">
        <v>144</v>
      </c>
      <c r="H249" s="232">
        <v>239.488</v>
      </c>
      <c r="I249" s="233"/>
      <c r="J249" s="234">
        <f>ROUND(I249*H249,2)</f>
        <v>0</v>
      </c>
      <c r="K249" s="230" t="s">
        <v>134</v>
      </c>
      <c r="L249" s="235"/>
      <c r="M249" s="236" t="s">
        <v>21</v>
      </c>
      <c r="N249" s="237" t="s">
        <v>42</v>
      </c>
      <c r="O249" s="41"/>
      <c r="P249" s="200">
        <f>O249*H249</f>
        <v>0</v>
      </c>
      <c r="Q249" s="200">
        <v>0.00025</v>
      </c>
      <c r="R249" s="200">
        <f>Q249*H249</f>
        <v>0.059872</v>
      </c>
      <c r="S249" s="200">
        <v>0</v>
      </c>
      <c r="T249" s="201">
        <f>S249*H249</f>
        <v>0</v>
      </c>
      <c r="AR249" s="23" t="s">
        <v>176</v>
      </c>
      <c r="AT249" s="23" t="s">
        <v>242</v>
      </c>
      <c r="AU249" s="23" t="s">
        <v>81</v>
      </c>
      <c r="AY249" s="23" t="s">
        <v>128</v>
      </c>
      <c r="BE249" s="202">
        <f>IF(N249="základní",J249,0)</f>
        <v>0</v>
      </c>
      <c r="BF249" s="202">
        <f>IF(N249="snížená",J249,0)</f>
        <v>0</v>
      </c>
      <c r="BG249" s="202">
        <f>IF(N249="zákl. přenesená",J249,0)</f>
        <v>0</v>
      </c>
      <c r="BH249" s="202">
        <f>IF(N249="sníž. přenesená",J249,0)</f>
        <v>0</v>
      </c>
      <c r="BI249" s="202">
        <f>IF(N249="nulová",J249,0)</f>
        <v>0</v>
      </c>
      <c r="BJ249" s="23" t="s">
        <v>79</v>
      </c>
      <c r="BK249" s="202">
        <f>ROUND(I249*H249,2)</f>
        <v>0</v>
      </c>
      <c r="BL249" s="23" t="s">
        <v>135</v>
      </c>
      <c r="BM249" s="23" t="s">
        <v>366</v>
      </c>
    </row>
    <row r="250" spans="2:51" s="13" customFormat="1" ht="13.5">
      <c r="B250" s="238"/>
      <c r="C250" s="239"/>
      <c r="D250" s="203" t="s">
        <v>139</v>
      </c>
      <c r="E250" s="240" t="s">
        <v>21</v>
      </c>
      <c r="F250" s="241" t="s">
        <v>367</v>
      </c>
      <c r="G250" s="239"/>
      <c r="H250" s="240" t="s">
        <v>21</v>
      </c>
      <c r="I250" s="242"/>
      <c r="J250" s="239"/>
      <c r="K250" s="239"/>
      <c r="L250" s="243"/>
      <c r="M250" s="244"/>
      <c r="N250" s="245"/>
      <c r="O250" s="245"/>
      <c r="P250" s="245"/>
      <c r="Q250" s="245"/>
      <c r="R250" s="245"/>
      <c r="S250" s="245"/>
      <c r="T250" s="246"/>
      <c r="AT250" s="247" t="s">
        <v>139</v>
      </c>
      <c r="AU250" s="247" t="s">
        <v>81</v>
      </c>
      <c r="AV250" s="13" t="s">
        <v>79</v>
      </c>
      <c r="AW250" s="13" t="s">
        <v>34</v>
      </c>
      <c r="AX250" s="13" t="s">
        <v>71</v>
      </c>
      <c r="AY250" s="247" t="s">
        <v>128</v>
      </c>
    </row>
    <row r="251" spans="2:51" s="11" customFormat="1" ht="13.5">
      <c r="B251" s="206"/>
      <c r="C251" s="207"/>
      <c r="D251" s="203" t="s">
        <v>139</v>
      </c>
      <c r="E251" s="208" t="s">
        <v>21</v>
      </c>
      <c r="F251" s="209" t="s">
        <v>368</v>
      </c>
      <c r="G251" s="207"/>
      <c r="H251" s="210">
        <v>208.25</v>
      </c>
      <c r="I251" s="211"/>
      <c r="J251" s="207"/>
      <c r="K251" s="207"/>
      <c r="L251" s="212"/>
      <c r="M251" s="213"/>
      <c r="N251" s="214"/>
      <c r="O251" s="214"/>
      <c r="P251" s="214"/>
      <c r="Q251" s="214"/>
      <c r="R251" s="214"/>
      <c r="S251" s="214"/>
      <c r="T251" s="215"/>
      <c r="AT251" s="216" t="s">
        <v>139</v>
      </c>
      <c r="AU251" s="216" t="s">
        <v>81</v>
      </c>
      <c r="AV251" s="11" t="s">
        <v>81</v>
      </c>
      <c r="AW251" s="11" t="s">
        <v>34</v>
      </c>
      <c r="AX251" s="11" t="s">
        <v>71</v>
      </c>
      <c r="AY251" s="216" t="s">
        <v>128</v>
      </c>
    </row>
    <row r="252" spans="2:51" s="11" customFormat="1" ht="13.5">
      <c r="B252" s="206"/>
      <c r="C252" s="207"/>
      <c r="D252" s="203" t="s">
        <v>139</v>
      </c>
      <c r="E252" s="208" t="s">
        <v>21</v>
      </c>
      <c r="F252" s="209" t="s">
        <v>369</v>
      </c>
      <c r="G252" s="207"/>
      <c r="H252" s="210">
        <v>31.238</v>
      </c>
      <c r="I252" s="211"/>
      <c r="J252" s="207"/>
      <c r="K252" s="207"/>
      <c r="L252" s="212"/>
      <c r="M252" s="213"/>
      <c r="N252" s="214"/>
      <c r="O252" s="214"/>
      <c r="P252" s="214"/>
      <c r="Q252" s="214"/>
      <c r="R252" s="214"/>
      <c r="S252" s="214"/>
      <c r="T252" s="215"/>
      <c r="AT252" s="216" t="s">
        <v>139</v>
      </c>
      <c r="AU252" s="216" t="s">
        <v>81</v>
      </c>
      <c r="AV252" s="11" t="s">
        <v>81</v>
      </c>
      <c r="AW252" s="11" t="s">
        <v>34</v>
      </c>
      <c r="AX252" s="11" t="s">
        <v>71</v>
      </c>
      <c r="AY252" s="216" t="s">
        <v>128</v>
      </c>
    </row>
    <row r="253" spans="2:51" s="12" customFormat="1" ht="13.5">
      <c r="B253" s="217"/>
      <c r="C253" s="218"/>
      <c r="D253" s="203" t="s">
        <v>139</v>
      </c>
      <c r="E253" s="219" t="s">
        <v>21</v>
      </c>
      <c r="F253" s="220" t="s">
        <v>141</v>
      </c>
      <c r="G253" s="218"/>
      <c r="H253" s="221">
        <v>239.488</v>
      </c>
      <c r="I253" s="222"/>
      <c r="J253" s="218"/>
      <c r="K253" s="218"/>
      <c r="L253" s="223"/>
      <c r="M253" s="224"/>
      <c r="N253" s="225"/>
      <c r="O253" s="225"/>
      <c r="P253" s="225"/>
      <c r="Q253" s="225"/>
      <c r="R253" s="225"/>
      <c r="S253" s="225"/>
      <c r="T253" s="226"/>
      <c r="AT253" s="227" t="s">
        <v>139</v>
      </c>
      <c r="AU253" s="227" t="s">
        <v>81</v>
      </c>
      <c r="AV253" s="12" t="s">
        <v>135</v>
      </c>
      <c r="AW253" s="12" t="s">
        <v>34</v>
      </c>
      <c r="AX253" s="12" t="s">
        <v>79</v>
      </c>
      <c r="AY253" s="227" t="s">
        <v>128</v>
      </c>
    </row>
    <row r="254" spans="2:65" s="1" customFormat="1" ht="16.5" customHeight="1">
      <c r="B254" s="40"/>
      <c r="C254" s="191" t="s">
        <v>370</v>
      </c>
      <c r="D254" s="191" t="s">
        <v>130</v>
      </c>
      <c r="E254" s="192" t="s">
        <v>371</v>
      </c>
      <c r="F254" s="193" t="s">
        <v>372</v>
      </c>
      <c r="G254" s="194" t="s">
        <v>249</v>
      </c>
      <c r="H254" s="195">
        <v>2.55</v>
      </c>
      <c r="I254" s="196"/>
      <c r="J254" s="197">
        <f>ROUND(I254*H254,2)</f>
        <v>0</v>
      </c>
      <c r="K254" s="193" t="s">
        <v>134</v>
      </c>
      <c r="L254" s="60"/>
      <c r="M254" s="198" t="s">
        <v>21</v>
      </c>
      <c r="N254" s="199" t="s">
        <v>42</v>
      </c>
      <c r="O254" s="41"/>
      <c r="P254" s="200">
        <f>O254*H254</f>
        <v>0</v>
      </c>
      <c r="Q254" s="200">
        <v>0</v>
      </c>
      <c r="R254" s="200">
        <f>Q254*H254</f>
        <v>0</v>
      </c>
      <c r="S254" s="200">
        <v>0</v>
      </c>
      <c r="T254" s="201">
        <f>S254*H254</f>
        <v>0</v>
      </c>
      <c r="AR254" s="23" t="s">
        <v>135</v>
      </c>
      <c r="AT254" s="23" t="s">
        <v>130</v>
      </c>
      <c r="AU254" s="23" t="s">
        <v>81</v>
      </c>
      <c r="AY254" s="23" t="s">
        <v>128</v>
      </c>
      <c r="BE254" s="202">
        <f>IF(N254="základní",J254,0)</f>
        <v>0</v>
      </c>
      <c r="BF254" s="202">
        <f>IF(N254="snížená",J254,0)</f>
        <v>0</v>
      </c>
      <c r="BG254" s="202">
        <f>IF(N254="zákl. přenesená",J254,0)</f>
        <v>0</v>
      </c>
      <c r="BH254" s="202">
        <f>IF(N254="sníž. přenesená",J254,0)</f>
        <v>0</v>
      </c>
      <c r="BI254" s="202">
        <f>IF(N254="nulová",J254,0)</f>
        <v>0</v>
      </c>
      <c r="BJ254" s="23" t="s">
        <v>79</v>
      </c>
      <c r="BK254" s="202">
        <f>ROUND(I254*H254,2)</f>
        <v>0</v>
      </c>
      <c r="BL254" s="23" t="s">
        <v>135</v>
      </c>
      <c r="BM254" s="23" t="s">
        <v>373</v>
      </c>
    </row>
    <row r="255" spans="2:47" s="1" customFormat="1" ht="40.5">
      <c r="B255" s="40"/>
      <c r="C255" s="62"/>
      <c r="D255" s="203" t="s">
        <v>137</v>
      </c>
      <c r="E255" s="62"/>
      <c r="F255" s="204" t="s">
        <v>374</v>
      </c>
      <c r="G255" s="62"/>
      <c r="H255" s="62"/>
      <c r="I255" s="162"/>
      <c r="J255" s="62"/>
      <c r="K255" s="62"/>
      <c r="L255" s="60"/>
      <c r="M255" s="205"/>
      <c r="N255" s="41"/>
      <c r="O255" s="41"/>
      <c r="P255" s="41"/>
      <c r="Q255" s="41"/>
      <c r="R255" s="41"/>
      <c r="S255" s="41"/>
      <c r="T255" s="77"/>
      <c r="AT255" s="23" t="s">
        <v>137</v>
      </c>
      <c r="AU255" s="23" t="s">
        <v>81</v>
      </c>
    </row>
    <row r="256" spans="2:51" s="13" customFormat="1" ht="13.5">
      <c r="B256" s="238"/>
      <c r="C256" s="239"/>
      <c r="D256" s="203" t="s">
        <v>139</v>
      </c>
      <c r="E256" s="240" t="s">
        <v>21</v>
      </c>
      <c r="F256" s="241" t="s">
        <v>375</v>
      </c>
      <c r="G256" s="239"/>
      <c r="H256" s="240" t="s">
        <v>21</v>
      </c>
      <c r="I256" s="242"/>
      <c r="J256" s="239"/>
      <c r="K256" s="239"/>
      <c r="L256" s="243"/>
      <c r="M256" s="244"/>
      <c r="N256" s="245"/>
      <c r="O256" s="245"/>
      <c r="P256" s="245"/>
      <c r="Q256" s="245"/>
      <c r="R256" s="245"/>
      <c r="S256" s="245"/>
      <c r="T256" s="246"/>
      <c r="AT256" s="247" t="s">
        <v>139</v>
      </c>
      <c r="AU256" s="247" t="s">
        <v>81</v>
      </c>
      <c r="AV256" s="13" t="s">
        <v>79</v>
      </c>
      <c r="AW256" s="13" t="s">
        <v>34</v>
      </c>
      <c r="AX256" s="13" t="s">
        <v>71</v>
      </c>
      <c r="AY256" s="247" t="s">
        <v>128</v>
      </c>
    </row>
    <row r="257" spans="2:51" s="11" customFormat="1" ht="13.5">
      <c r="B257" s="206"/>
      <c r="C257" s="207"/>
      <c r="D257" s="203" t="s">
        <v>139</v>
      </c>
      <c r="E257" s="208" t="s">
        <v>21</v>
      </c>
      <c r="F257" s="209" t="s">
        <v>376</v>
      </c>
      <c r="G257" s="207"/>
      <c r="H257" s="210">
        <v>2.55</v>
      </c>
      <c r="I257" s="211"/>
      <c r="J257" s="207"/>
      <c r="K257" s="207"/>
      <c r="L257" s="212"/>
      <c r="M257" s="213"/>
      <c r="N257" s="214"/>
      <c r="O257" s="214"/>
      <c r="P257" s="214"/>
      <c r="Q257" s="214"/>
      <c r="R257" s="214"/>
      <c r="S257" s="214"/>
      <c r="T257" s="215"/>
      <c r="AT257" s="216" t="s">
        <v>139</v>
      </c>
      <c r="AU257" s="216" t="s">
        <v>81</v>
      </c>
      <c r="AV257" s="11" t="s">
        <v>81</v>
      </c>
      <c r="AW257" s="11" t="s">
        <v>34</v>
      </c>
      <c r="AX257" s="11" t="s">
        <v>71</v>
      </c>
      <c r="AY257" s="216" t="s">
        <v>128</v>
      </c>
    </row>
    <row r="258" spans="2:51" s="12" customFormat="1" ht="13.5">
      <c r="B258" s="217"/>
      <c r="C258" s="218"/>
      <c r="D258" s="203" t="s">
        <v>139</v>
      </c>
      <c r="E258" s="219" t="s">
        <v>21</v>
      </c>
      <c r="F258" s="220" t="s">
        <v>141</v>
      </c>
      <c r="G258" s="218"/>
      <c r="H258" s="221">
        <v>2.55</v>
      </c>
      <c r="I258" s="222"/>
      <c r="J258" s="218"/>
      <c r="K258" s="218"/>
      <c r="L258" s="223"/>
      <c r="M258" s="224"/>
      <c r="N258" s="225"/>
      <c r="O258" s="225"/>
      <c r="P258" s="225"/>
      <c r="Q258" s="225"/>
      <c r="R258" s="225"/>
      <c r="S258" s="225"/>
      <c r="T258" s="226"/>
      <c r="AT258" s="227" t="s">
        <v>139</v>
      </c>
      <c r="AU258" s="227" t="s">
        <v>81</v>
      </c>
      <c r="AV258" s="12" t="s">
        <v>135</v>
      </c>
      <c r="AW258" s="12" t="s">
        <v>34</v>
      </c>
      <c r="AX258" s="12" t="s">
        <v>79</v>
      </c>
      <c r="AY258" s="227" t="s">
        <v>128</v>
      </c>
    </row>
    <row r="259" spans="2:65" s="1" customFormat="1" ht="16.5" customHeight="1">
      <c r="B259" s="40"/>
      <c r="C259" s="191" t="s">
        <v>377</v>
      </c>
      <c r="D259" s="191" t="s">
        <v>130</v>
      </c>
      <c r="E259" s="192" t="s">
        <v>378</v>
      </c>
      <c r="F259" s="193" t="s">
        <v>379</v>
      </c>
      <c r="G259" s="194" t="s">
        <v>215</v>
      </c>
      <c r="H259" s="195">
        <v>85</v>
      </c>
      <c r="I259" s="196"/>
      <c r="J259" s="197">
        <f>ROUND(I259*H259,2)</f>
        <v>0</v>
      </c>
      <c r="K259" s="193" t="s">
        <v>134</v>
      </c>
      <c r="L259" s="60"/>
      <c r="M259" s="198" t="s">
        <v>21</v>
      </c>
      <c r="N259" s="199" t="s">
        <v>42</v>
      </c>
      <c r="O259" s="41"/>
      <c r="P259" s="200">
        <f>O259*H259</f>
        <v>0</v>
      </c>
      <c r="Q259" s="200">
        <v>0.00049</v>
      </c>
      <c r="R259" s="200">
        <f>Q259*H259</f>
        <v>0.04165</v>
      </c>
      <c r="S259" s="200">
        <v>0</v>
      </c>
      <c r="T259" s="201">
        <f>S259*H259</f>
        <v>0</v>
      </c>
      <c r="AR259" s="23" t="s">
        <v>135</v>
      </c>
      <c r="AT259" s="23" t="s">
        <v>130</v>
      </c>
      <c r="AU259" s="23" t="s">
        <v>81</v>
      </c>
      <c r="AY259" s="23" t="s">
        <v>128</v>
      </c>
      <c r="BE259" s="202">
        <f>IF(N259="základní",J259,0)</f>
        <v>0</v>
      </c>
      <c r="BF259" s="202">
        <f>IF(N259="snížená",J259,0)</f>
        <v>0</v>
      </c>
      <c r="BG259" s="202">
        <f>IF(N259="zákl. přenesená",J259,0)</f>
        <v>0</v>
      </c>
      <c r="BH259" s="202">
        <f>IF(N259="sníž. přenesená",J259,0)</f>
        <v>0</v>
      </c>
      <c r="BI259" s="202">
        <f>IF(N259="nulová",J259,0)</f>
        <v>0</v>
      </c>
      <c r="BJ259" s="23" t="s">
        <v>79</v>
      </c>
      <c r="BK259" s="202">
        <f>ROUND(I259*H259,2)</f>
        <v>0</v>
      </c>
      <c r="BL259" s="23" t="s">
        <v>135</v>
      </c>
      <c r="BM259" s="23" t="s">
        <v>380</v>
      </c>
    </row>
    <row r="260" spans="2:47" s="1" customFormat="1" ht="54">
      <c r="B260" s="40"/>
      <c r="C260" s="62"/>
      <c r="D260" s="203" t="s">
        <v>137</v>
      </c>
      <c r="E260" s="62"/>
      <c r="F260" s="204" t="s">
        <v>381</v>
      </c>
      <c r="G260" s="62"/>
      <c r="H260" s="62"/>
      <c r="I260" s="162"/>
      <c r="J260" s="62"/>
      <c r="K260" s="62"/>
      <c r="L260" s="60"/>
      <c r="M260" s="205"/>
      <c r="N260" s="41"/>
      <c r="O260" s="41"/>
      <c r="P260" s="41"/>
      <c r="Q260" s="41"/>
      <c r="R260" s="41"/>
      <c r="S260" s="41"/>
      <c r="T260" s="77"/>
      <c r="AT260" s="23" t="s">
        <v>137</v>
      </c>
      <c r="AU260" s="23" t="s">
        <v>81</v>
      </c>
    </row>
    <row r="261" spans="2:51" s="11" customFormat="1" ht="13.5">
      <c r="B261" s="206"/>
      <c r="C261" s="207"/>
      <c r="D261" s="203" t="s">
        <v>139</v>
      </c>
      <c r="E261" s="208" t="s">
        <v>21</v>
      </c>
      <c r="F261" s="209" t="s">
        <v>382</v>
      </c>
      <c r="G261" s="207"/>
      <c r="H261" s="210">
        <v>85</v>
      </c>
      <c r="I261" s="211"/>
      <c r="J261" s="207"/>
      <c r="K261" s="207"/>
      <c r="L261" s="212"/>
      <c r="M261" s="213"/>
      <c r="N261" s="214"/>
      <c r="O261" s="214"/>
      <c r="P261" s="214"/>
      <c r="Q261" s="214"/>
      <c r="R261" s="214"/>
      <c r="S261" s="214"/>
      <c r="T261" s="215"/>
      <c r="AT261" s="216" t="s">
        <v>139</v>
      </c>
      <c r="AU261" s="216" t="s">
        <v>81</v>
      </c>
      <c r="AV261" s="11" t="s">
        <v>81</v>
      </c>
      <c r="AW261" s="11" t="s">
        <v>34</v>
      </c>
      <c r="AX261" s="11" t="s">
        <v>71</v>
      </c>
      <c r="AY261" s="216" t="s">
        <v>128</v>
      </c>
    </row>
    <row r="262" spans="2:51" s="12" customFormat="1" ht="13.5">
      <c r="B262" s="217"/>
      <c r="C262" s="218"/>
      <c r="D262" s="203" t="s">
        <v>139</v>
      </c>
      <c r="E262" s="219" t="s">
        <v>21</v>
      </c>
      <c r="F262" s="220" t="s">
        <v>141</v>
      </c>
      <c r="G262" s="218"/>
      <c r="H262" s="221">
        <v>85</v>
      </c>
      <c r="I262" s="222"/>
      <c r="J262" s="218"/>
      <c r="K262" s="218"/>
      <c r="L262" s="223"/>
      <c r="M262" s="224"/>
      <c r="N262" s="225"/>
      <c r="O262" s="225"/>
      <c r="P262" s="225"/>
      <c r="Q262" s="225"/>
      <c r="R262" s="225"/>
      <c r="S262" s="225"/>
      <c r="T262" s="226"/>
      <c r="AT262" s="227" t="s">
        <v>139</v>
      </c>
      <c r="AU262" s="227" t="s">
        <v>81</v>
      </c>
      <c r="AV262" s="12" t="s">
        <v>135</v>
      </c>
      <c r="AW262" s="12" t="s">
        <v>34</v>
      </c>
      <c r="AX262" s="12" t="s">
        <v>79</v>
      </c>
      <c r="AY262" s="227" t="s">
        <v>128</v>
      </c>
    </row>
    <row r="263" spans="2:63" s="10" customFormat="1" ht="29.25" customHeight="1">
      <c r="B263" s="175"/>
      <c r="C263" s="176"/>
      <c r="D263" s="177" t="s">
        <v>70</v>
      </c>
      <c r="E263" s="189" t="s">
        <v>148</v>
      </c>
      <c r="F263" s="189" t="s">
        <v>383</v>
      </c>
      <c r="G263" s="176"/>
      <c r="H263" s="176"/>
      <c r="I263" s="179"/>
      <c r="J263" s="190">
        <f>BK263</f>
        <v>0</v>
      </c>
      <c r="K263" s="176"/>
      <c r="L263" s="181"/>
      <c r="M263" s="182"/>
      <c r="N263" s="183"/>
      <c r="O263" s="183"/>
      <c r="P263" s="184">
        <f>SUM(P264:P291)</f>
        <v>0</v>
      </c>
      <c r="Q263" s="183"/>
      <c r="R263" s="184">
        <f>SUM(R264:R291)</f>
        <v>5.03492635</v>
      </c>
      <c r="S263" s="183"/>
      <c r="T263" s="185">
        <f>SUM(T264:T291)</f>
        <v>0</v>
      </c>
      <c r="AR263" s="186" t="s">
        <v>79</v>
      </c>
      <c r="AT263" s="187" t="s">
        <v>70</v>
      </c>
      <c r="AU263" s="187" t="s">
        <v>79</v>
      </c>
      <c r="AY263" s="186" t="s">
        <v>128</v>
      </c>
      <c r="BK263" s="188">
        <f>SUM(BK264:BK291)</f>
        <v>0</v>
      </c>
    </row>
    <row r="264" spans="2:65" s="1" customFormat="1" ht="25.5" customHeight="1">
      <c r="B264" s="40"/>
      <c r="C264" s="191" t="s">
        <v>384</v>
      </c>
      <c r="D264" s="191" t="s">
        <v>130</v>
      </c>
      <c r="E264" s="192" t="s">
        <v>385</v>
      </c>
      <c r="F264" s="193" t="s">
        <v>386</v>
      </c>
      <c r="G264" s="194" t="s">
        <v>249</v>
      </c>
      <c r="H264" s="195">
        <v>46.2</v>
      </c>
      <c r="I264" s="196"/>
      <c r="J264" s="197">
        <f>ROUND(I264*H264,2)</f>
        <v>0</v>
      </c>
      <c r="K264" s="193" t="s">
        <v>134</v>
      </c>
      <c r="L264" s="60"/>
      <c r="M264" s="198" t="s">
        <v>21</v>
      </c>
      <c r="N264" s="199" t="s">
        <v>42</v>
      </c>
      <c r="O264" s="41"/>
      <c r="P264" s="200">
        <f>O264*H264</f>
        <v>0</v>
      </c>
      <c r="Q264" s="200">
        <v>0</v>
      </c>
      <c r="R264" s="200">
        <f>Q264*H264</f>
        <v>0</v>
      </c>
      <c r="S264" s="200">
        <v>0</v>
      </c>
      <c r="T264" s="201">
        <f>S264*H264</f>
        <v>0</v>
      </c>
      <c r="AR264" s="23" t="s">
        <v>135</v>
      </c>
      <c r="AT264" s="23" t="s">
        <v>130</v>
      </c>
      <c r="AU264" s="23" t="s">
        <v>81</v>
      </c>
      <c r="AY264" s="23" t="s">
        <v>128</v>
      </c>
      <c r="BE264" s="202">
        <f>IF(N264="základní",J264,0)</f>
        <v>0</v>
      </c>
      <c r="BF264" s="202">
        <f>IF(N264="snížená",J264,0)</f>
        <v>0</v>
      </c>
      <c r="BG264" s="202">
        <f>IF(N264="zákl. přenesená",J264,0)</f>
        <v>0</v>
      </c>
      <c r="BH264" s="202">
        <f>IF(N264="sníž. přenesená",J264,0)</f>
        <v>0</v>
      </c>
      <c r="BI264" s="202">
        <f>IF(N264="nulová",J264,0)</f>
        <v>0</v>
      </c>
      <c r="BJ264" s="23" t="s">
        <v>79</v>
      </c>
      <c r="BK264" s="202">
        <f>ROUND(I264*H264,2)</f>
        <v>0</v>
      </c>
      <c r="BL264" s="23" t="s">
        <v>135</v>
      </c>
      <c r="BM264" s="23" t="s">
        <v>387</v>
      </c>
    </row>
    <row r="265" spans="2:47" s="1" customFormat="1" ht="27">
      <c r="B265" s="40"/>
      <c r="C265" s="62"/>
      <c r="D265" s="203" t="s">
        <v>137</v>
      </c>
      <c r="E265" s="62"/>
      <c r="F265" s="204" t="s">
        <v>388</v>
      </c>
      <c r="G265" s="62"/>
      <c r="H265" s="62"/>
      <c r="I265" s="162"/>
      <c r="J265" s="62"/>
      <c r="K265" s="62"/>
      <c r="L265" s="60"/>
      <c r="M265" s="205"/>
      <c r="N265" s="41"/>
      <c r="O265" s="41"/>
      <c r="P265" s="41"/>
      <c r="Q265" s="41"/>
      <c r="R265" s="41"/>
      <c r="S265" s="41"/>
      <c r="T265" s="77"/>
      <c r="AT265" s="23" t="s">
        <v>137</v>
      </c>
      <c r="AU265" s="23" t="s">
        <v>81</v>
      </c>
    </row>
    <row r="266" spans="2:51" s="11" customFormat="1" ht="13.5">
      <c r="B266" s="206"/>
      <c r="C266" s="207"/>
      <c r="D266" s="203" t="s">
        <v>139</v>
      </c>
      <c r="E266" s="208" t="s">
        <v>21</v>
      </c>
      <c r="F266" s="209" t="s">
        <v>389</v>
      </c>
      <c r="G266" s="207"/>
      <c r="H266" s="210">
        <v>25.2</v>
      </c>
      <c r="I266" s="211"/>
      <c r="J266" s="207"/>
      <c r="K266" s="207"/>
      <c r="L266" s="212"/>
      <c r="M266" s="213"/>
      <c r="N266" s="214"/>
      <c r="O266" s="214"/>
      <c r="P266" s="214"/>
      <c r="Q266" s="214"/>
      <c r="R266" s="214"/>
      <c r="S266" s="214"/>
      <c r="T266" s="215"/>
      <c r="AT266" s="216" t="s">
        <v>139</v>
      </c>
      <c r="AU266" s="216" t="s">
        <v>81</v>
      </c>
      <c r="AV266" s="11" t="s">
        <v>81</v>
      </c>
      <c r="AW266" s="11" t="s">
        <v>34</v>
      </c>
      <c r="AX266" s="11" t="s">
        <v>71</v>
      </c>
      <c r="AY266" s="216" t="s">
        <v>128</v>
      </c>
    </row>
    <row r="267" spans="2:51" s="11" customFormat="1" ht="13.5">
      <c r="B267" s="206"/>
      <c r="C267" s="207"/>
      <c r="D267" s="203" t="s">
        <v>139</v>
      </c>
      <c r="E267" s="208" t="s">
        <v>21</v>
      </c>
      <c r="F267" s="209" t="s">
        <v>390</v>
      </c>
      <c r="G267" s="207"/>
      <c r="H267" s="210">
        <v>21</v>
      </c>
      <c r="I267" s="211"/>
      <c r="J267" s="207"/>
      <c r="K267" s="207"/>
      <c r="L267" s="212"/>
      <c r="M267" s="213"/>
      <c r="N267" s="214"/>
      <c r="O267" s="214"/>
      <c r="P267" s="214"/>
      <c r="Q267" s="214"/>
      <c r="R267" s="214"/>
      <c r="S267" s="214"/>
      <c r="T267" s="215"/>
      <c r="AT267" s="216" t="s">
        <v>139</v>
      </c>
      <c r="AU267" s="216" t="s">
        <v>81</v>
      </c>
      <c r="AV267" s="11" t="s">
        <v>81</v>
      </c>
      <c r="AW267" s="11" t="s">
        <v>34</v>
      </c>
      <c r="AX267" s="11" t="s">
        <v>71</v>
      </c>
      <c r="AY267" s="216" t="s">
        <v>128</v>
      </c>
    </row>
    <row r="268" spans="2:51" s="12" customFormat="1" ht="13.5">
      <c r="B268" s="217"/>
      <c r="C268" s="218"/>
      <c r="D268" s="203" t="s">
        <v>139</v>
      </c>
      <c r="E268" s="219" t="s">
        <v>21</v>
      </c>
      <c r="F268" s="220" t="s">
        <v>391</v>
      </c>
      <c r="G268" s="218"/>
      <c r="H268" s="221">
        <v>46.2</v>
      </c>
      <c r="I268" s="222"/>
      <c r="J268" s="218"/>
      <c r="K268" s="218"/>
      <c r="L268" s="223"/>
      <c r="M268" s="224"/>
      <c r="N268" s="225"/>
      <c r="O268" s="225"/>
      <c r="P268" s="225"/>
      <c r="Q268" s="225"/>
      <c r="R268" s="225"/>
      <c r="S268" s="225"/>
      <c r="T268" s="226"/>
      <c r="AT268" s="227" t="s">
        <v>139</v>
      </c>
      <c r="AU268" s="227" t="s">
        <v>81</v>
      </c>
      <c r="AV268" s="12" t="s">
        <v>135</v>
      </c>
      <c r="AW268" s="12" t="s">
        <v>34</v>
      </c>
      <c r="AX268" s="12" t="s">
        <v>79</v>
      </c>
      <c r="AY268" s="227" t="s">
        <v>128</v>
      </c>
    </row>
    <row r="269" spans="2:65" s="1" customFormat="1" ht="16.5" customHeight="1">
      <c r="B269" s="40"/>
      <c r="C269" s="191" t="s">
        <v>392</v>
      </c>
      <c r="D269" s="191" t="s">
        <v>130</v>
      </c>
      <c r="E269" s="192" t="s">
        <v>393</v>
      </c>
      <c r="F269" s="193" t="s">
        <v>394</v>
      </c>
      <c r="G269" s="194" t="s">
        <v>245</v>
      </c>
      <c r="H269" s="195">
        <v>1.085</v>
      </c>
      <c r="I269" s="196"/>
      <c r="J269" s="197">
        <f>ROUND(I269*H269,2)</f>
        <v>0</v>
      </c>
      <c r="K269" s="193" t="s">
        <v>134</v>
      </c>
      <c r="L269" s="60"/>
      <c r="M269" s="198" t="s">
        <v>21</v>
      </c>
      <c r="N269" s="199" t="s">
        <v>42</v>
      </c>
      <c r="O269" s="41"/>
      <c r="P269" s="200">
        <f>O269*H269</f>
        <v>0</v>
      </c>
      <c r="Q269" s="200">
        <v>1.03431</v>
      </c>
      <c r="R269" s="200">
        <f>Q269*H269</f>
        <v>1.12222635</v>
      </c>
      <c r="S269" s="200">
        <v>0</v>
      </c>
      <c r="T269" s="201">
        <f>S269*H269</f>
        <v>0</v>
      </c>
      <c r="AR269" s="23" t="s">
        <v>135</v>
      </c>
      <c r="AT269" s="23" t="s">
        <v>130</v>
      </c>
      <c r="AU269" s="23" t="s">
        <v>81</v>
      </c>
      <c r="AY269" s="23" t="s">
        <v>128</v>
      </c>
      <c r="BE269" s="202">
        <f>IF(N269="základní",J269,0)</f>
        <v>0</v>
      </c>
      <c r="BF269" s="202">
        <f>IF(N269="snížená",J269,0)</f>
        <v>0</v>
      </c>
      <c r="BG269" s="202">
        <f>IF(N269="zákl. přenesená",J269,0)</f>
        <v>0</v>
      </c>
      <c r="BH269" s="202">
        <f>IF(N269="sníž. přenesená",J269,0)</f>
        <v>0</v>
      </c>
      <c r="BI269" s="202">
        <f>IF(N269="nulová",J269,0)</f>
        <v>0</v>
      </c>
      <c r="BJ269" s="23" t="s">
        <v>79</v>
      </c>
      <c r="BK269" s="202">
        <f>ROUND(I269*H269,2)</f>
        <v>0</v>
      </c>
      <c r="BL269" s="23" t="s">
        <v>135</v>
      </c>
      <c r="BM269" s="23" t="s">
        <v>395</v>
      </c>
    </row>
    <row r="270" spans="2:47" s="1" customFormat="1" ht="27">
      <c r="B270" s="40"/>
      <c r="C270" s="62"/>
      <c r="D270" s="203" t="s">
        <v>137</v>
      </c>
      <c r="E270" s="62"/>
      <c r="F270" s="204" t="s">
        <v>396</v>
      </c>
      <c r="G270" s="62"/>
      <c r="H270" s="62"/>
      <c r="I270" s="162"/>
      <c r="J270" s="62"/>
      <c r="K270" s="62"/>
      <c r="L270" s="60"/>
      <c r="M270" s="205"/>
      <c r="N270" s="41"/>
      <c r="O270" s="41"/>
      <c r="P270" s="41"/>
      <c r="Q270" s="41"/>
      <c r="R270" s="41"/>
      <c r="S270" s="41"/>
      <c r="T270" s="77"/>
      <c r="AT270" s="23" t="s">
        <v>137</v>
      </c>
      <c r="AU270" s="23" t="s">
        <v>81</v>
      </c>
    </row>
    <row r="271" spans="2:51" s="11" customFormat="1" ht="13.5">
      <c r="B271" s="206"/>
      <c r="C271" s="207"/>
      <c r="D271" s="203" t="s">
        <v>139</v>
      </c>
      <c r="E271" s="208" t="s">
        <v>21</v>
      </c>
      <c r="F271" s="209" t="s">
        <v>397</v>
      </c>
      <c r="G271" s="207"/>
      <c r="H271" s="210">
        <v>1.085</v>
      </c>
      <c r="I271" s="211"/>
      <c r="J271" s="207"/>
      <c r="K271" s="207"/>
      <c r="L271" s="212"/>
      <c r="M271" s="213"/>
      <c r="N271" s="214"/>
      <c r="O271" s="214"/>
      <c r="P271" s="214"/>
      <c r="Q271" s="214"/>
      <c r="R271" s="214"/>
      <c r="S271" s="214"/>
      <c r="T271" s="215"/>
      <c r="AT271" s="216" t="s">
        <v>139</v>
      </c>
      <c r="AU271" s="216" t="s">
        <v>81</v>
      </c>
      <c r="AV271" s="11" t="s">
        <v>81</v>
      </c>
      <c r="AW271" s="11" t="s">
        <v>34</v>
      </c>
      <c r="AX271" s="11" t="s">
        <v>71</v>
      </c>
      <c r="AY271" s="216" t="s">
        <v>128</v>
      </c>
    </row>
    <row r="272" spans="2:51" s="12" customFormat="1" ht="13.5">
      <c r="B272" s="217"/>
      <c r="C272" s="218"/>
      <c r="D272" s="203" t="s">
        <v>139</v>
      </c>
      <c r="E272" s="219" t="s">
        <v>21</v>
      </c>
      <c r="F272" s="220" t="s">
        <v>141</v>
      </c>
      <c r="G272" s="218"/>
      <c r="H272" s="221">
        <v>1.085</v>
      </c>
      <c r="I272" s="222"/>
      <c r="J272" s="218"/>
      <c r="K272" s="218"/>
      <c r="L272" s="223"/>
      <c r="M272" s="224"/>
      <c r="N272" s="225"/>
      <c r="O272" s="225"/>
      <c r="P272" s="225"/>
      <c r="Q272" s="225"/>
      <c r="R272" s="225"/>
      <c r="S272" s="225"/>
      <c r="T272" s="226"/>
      <c r="AT272" s="227" t="s">
        <v>139</v>
      </c>
      <c r="AU272" s="227" t="s">
        <v>81</v>
      </c>
      <c r="AV272" s="12" t="s">
        <v>135</v>
      </c>
      <c r="AW272" s="12" t="s">
        <v>34</v>
      </c>
      <c r="AX272" s="12" t="s">
        <v>79</v>
      </c>
      <c r="AY272" s="227" t="s">
        <v>128</v>
      </c>
    </row>
    <row r="273" spans="2:65" s="1" customFormat="1" ht="25.5" customHeight="1">
      <c r="B273" s="40"/>
      <c r="C273" s="191" t="s">
        <v>398</v>
      </c>
      <c r="D273" s="191" t="s">
        <v>130</v>
      </c>
      <c r="E273" s="192" t="s">
        <v>399</v>
      </c>
      <c r="F273" s="193" t="s">
        <v>400</v>
      </c>
      <c r="G273" s="194" t="s">
        <v>215</v>
      </c>
      <c r="H273" s="195">
        <v>10</v>
      </c>
      <c r="I273" s="196"/>
      <c r="J273" s="197">
        <f>ROUND(I273*H273,2)</f>
        <v>0</v>
      </c>
      <c r="K273" s="193" t="s">
        <v>134</v>
      </c>
      <c r="L273" s="60"/>
      <c r="M273" s="198" t="s">
        <v>21</v>
      </c>
      <c r="N273" s="199" t="s">
        <v>42</v>
      </c>
      <c r="O273" s="41"/>
      <c r="P273" s="200">
        <f>O273*H273</f>
        <v>0</v>
      </c>
      <c r="Q273" s="200">
        <v>0.24127</v>
      </c>
      <c r="R273" s="200">
        <f>Q273*H273</f>
        <v>2.4127</v>
      </c>
      <c r="S273" s="200">
        <v>0</v>
      </c>
      <c r="T273" s="201">
        <f>S273*H273</f>
        <v>0</v>
      </c>
      <c r="AR273" s="23" t="s">
        <v>135</v>
      </c>
      <c r="AT273" s="23" t="s">
        <v>130</v>
      </c>
      <c r="AU273" s="23" t="s">
        <v>81</v>
      </c>
      <c r="AY273" s="23" t="s">
        <v>128</v>
      </c>
      <c r="BE273" s="202">
        <f>IF(N273="základní",J273,0)</f>
        <v>0</v>
      </c>
      <c r="BF273" s="202">
        <f>IF(N273="snížená",J273,0)</f>
        <v>0</v>
      </c>
      <c r="BG273" s="202">
        <f>IF(N273="zákl. přenesená",J273,0)</f>
        <v>0</v>
      </c>
      <c r="BH273" s="202">
        <f>IF(N273="sníž. přenesená",J273,0)</f>
        <v>0</v>
      </c>
      <c r="BI273" s="202">
        <f>IF(N273="nulová",J273,0)</f>
        <v>0</v>
      </c>
      <c r="BJ273" s="23" t="s">
        <v>79</v>
      </c>
      <c r="BK273" s="202">
        <f>ROUND(I273*H273,2)</f>
        <v>0</v>
      </c>
      <c r="BL273" s="23" t="s">
        <v>135</v>
      </c>
      <c r="BM273" s="23" t="s">
        <v>401</v>
      </c>
    </row>
    <row r="274" spans="2:47" s="1" customFormat="1" ht="67.5">
      <c r="B274" s="40"/>
      <c r="C274" s="62"/>
      <c r="D274" s="203" t="s">
        <v>137</v>
      </c>
      <c r="E274" s="62"/>
      <c r="F274" s="204" t="s">
        <v>402</v>
      </c>
      <c r="G274" s="62"/>
      <c r="H274" s="62"/>
      <c r="I274" s="162"/>
      <c r="J274" s="62"/>
      <c r="K274" s="62"/>
      <c r="L274" s="60"/>
      <c r="M274" s="205"/>
      <c r="N274" s="41"/>
      <c r="O274" s="41"/>
      <c r="P274" s="41"/>
      <c r="Q274" s="41"/>
      <c r="R274" s="41"/>
      <c r="S274" s="41"/>
      <c r="T274" s="77"/>
      <c r="AT274" s="23" t="s">
        <v>137</v>
      </c>
      <c r="AU274" s="23" t="s">
        <v>81</v>
      </c>
    </row>
    <row r="275" spans="2:51" s="11" customFormat="1" ht="13.5">
      <c r="B275" s="206"/>
      <c r="C275" s="207"/>
      <c r="D275" s="203" t="s">
        <v>139</v>
      </c>
      <c r="E275" s="208" t="s">
        <v>21</v>
      </c>
      <c r="F275" s="209" t="s">
        <v>403</v>
      </c>
      <c r="G275" s="207"/>
      <c r="H275" s="210">
        <v>10</v>
      </c>
      <c r="I275" s="211"/>
      <c r="J275" s="207"/>
      <c r="K275" s="207"/>
      <c r="L275" s="212"/>
      <c r="M275" s="213"/>
      <c r="N275" s="214"/>
      <c r="O275" s="214"/>
      <c r="P275" s="214"/>
      <c r="Q275" s="214"/>
      <c r="R275" s="214"/>
      <c r="S275" s="214"/>
      <c r="T275" s="215"/>
      <c r="AT275" s="216" t="s">
        <v>139</v>
      </c>
      <c r="AU275" s="216" t="s">
        <v>81</v>
      </c>
      <c r="AV275" s="11" t="s">
        <v>81</v>
      </c>
      <c r="AW275" s="11" t="s">
        <v>34</v>
      </c>
      <c r="AX275" s="11" t="s">
        <v>71</v>
      </c>
      <c r="AY275" s="216" t="s">
        <v>128</v>
      </c>
    </row>
    <row r="276" spans="2:51" s="12" customFormat="1" ht="13.5">
      <c r="B276" s="217"/>
      <c r="C276" s="218"/>
      <c r="D276" s="203" t="s">
        <v>139</v>
      </c>
      <c r="E276" s="219" t="s">
        <v>21</v>
      </c>
      <c r="F276" s="220" t="s">
        <v>141</v>
      </c>
      <c r="G276" s="218"/>
      <c r="H276" s="221">
        <v>10</v>
      </c>
      <c r="I276" s="222"/>
      <c r="J276" s="218"/>
      <c r="K276" s="218"/>
      <c r="L276" s="223"/>
      <c r="M276" s="224"/>
      <c r="N276" s="225"/>
      <c r="O276" s="225"/>
      <c r="P276" s="225"/>
      <c r="Q276" s="225"/>
      <c r="R276" s="225"/>
      <c r="S276" s="225"/>
      <c r="T276" s="226"/>
      <c r="AT276" s="227" t="s">
        <v>139</v>
      </c>
      <c r="AU276" s="227" t="s">
        <v>81</v>
      </c>
      <c r="AV276" s="12" t="s">
        <v>135</v>
      </c>
      <c r="AW276" s="12" t="s">
        <v>34</v>
      </c>
      <c r="AX276" s="12" t="s">
        <v>79</v>
      </c>
      <c r="AY276" s="227" t="s">
        <v>128</v>
      </c>
    </row>
    <row r="277" spans="2:65" s="1" customFormat="1" ht="16.5" customHeight="1">
      <c r="B277" s="40"/>
      <c r="C277" s="228" t="s">
        <v>404</v>
      </c>
      <c r="D277" s="228" t="s">
        <v>242</v>
      </c>
      <c r="E277" s="229" t="s">
        <v>405</v>
      </c>
      <c r="F277" s="230" t="s">
        <v>406</v>
      </c>
      <c r="G277" s="231" t="s">
        <v>151</v>
      </c>
      <c r="H277" s="232">
        <v>100</v>
      </c>
      <c r="I277" s="233"/>
      <c r="J277" s="234">
        <f>ROUND(I277*H277,2)</f>
        <v>0</v>
      </c>
      <c r="K277" s="230" t="s">
        <v>21</v>
      </c>
      <c r="L277" s="235"/>
      <c r="M277" s="236" t="s">
        <v>21</v>
      </c>
      <c r="N277" s="237" t="s">
        <v>42</v>
      </c>
      <c r="O277" s="41"/>
      <c r="P277" s="200">
        <f>O277*H277</f>
        <v>0</v>
      </c>
      <c r="Q277" s="200">
        <v>0.015</v>
      </c>
      <c r="R277" s="200">
        <f>Q277*H277</f>
        <v>1.5</v>
      </c>
      <c r="S277" s="200">
        <v>0</v>
      </c>
      <c r="T277" s="201">
        <f>S277*H277</f>
        <v>0</v>
      </c>
      <c r="AR277" s="23" t="s">
        <v>176</v>
      </c>
      <c r="AT277" s="23" t="s">
        <v>242</v>
      </c>
      <c r="AU277" s="23" t="s">
        <v>81</v>
      </c>
      <c r="AY277" s="23" t="s">
        <v>128</v>
      </c>
      <c r="BE277" s="202">
        <f>IF(N277="základní",J277,0)</f>
        <v>0</v>
      </c>
      <c r="BF277" s="202">
        <f>IF(N277="snížená",J277,0)</f>
        <v>0</v>
      </c>
      <c r="BG277" s="202">
        <f>IF(N277="zákl. přenesená",J277,0)</f>
        <v>0</v>
      </c>
      <c r="BH277" s="202">
        <f>IF(N277="sníž. přenesená",J277,0)</f>
        <v>0</v>
      </c>
      <c r="BI277" s="202">
        <f>IF(N277="nulová",J277,0)</f>
        <v>0</v>
      </c>
      <c r="BJ277" s="23" t="s">
        <v>79</v>
      </c>
      <c r="BK277" s="202">
        <f>ROUND(I277*H277,2)</f>
        <v>0</v>
      </c>
      <c r="BL277" s="23" t="s">
        <v>135</v>
      </c>
      <c r="BM277" s="23" t="s">
        <v>407</v>
      </c>
    </row>
    <row r="278" spans="2:51" s="11" customFormat="1" ht="13.5">
      <c r="B278" s="206"/>
      <c r="C278" s="207"/>
      <c r="D278" s="203" t="s">
        <v>139</v>
      </c>
      <c r="E278" s="208" t="s">
        <v>21</v>
      </c>
      <c r="F278" s="209" t="s">
        <v>408</v>
      </c>
      <c r="G278" s="207"/>
      <c r="H278" s="210">
        <v>100</v>
      </c>
      <c r="I278" s="211"/>
      <c r="J278" s="207"/>
      <c r="K278" s="207"/>
      <c r="L278" s="212"/>
      <c r="M278" s="213"/>
      <c r="N278" s="214"/>
      <c r="O278" s="214"/>
      <c r="P278" s="214"/>
      <c r="Q278" s="214"/>
      <c r="R278" s="214"/>
      <c r="S278" s="214"/>
      <c r="T278" s="215"/>
      <c r="AT278" s="216" t="s">
        <v>139</v>
      </c>
      <c r="AU278" s="216" t="s">
        <v>81</v>
      </c>
      <c r="AV278" s="11" t="s">
        <v>81</v>
      </c>
      <c r="AW278" s="11" t="s">
        <v>34</v>
      </c>
      <c r="AX278" s="11" t="s">
        <v>71</v>
      </c>
      <c r="AY278" s="216" t="s">
        <v>128</v>
      </c>
    </row>
    <row r="279" spans="2:51" s="12" customFormat="1" ht="13.5">
      <c r="B279" s="217"/>
      <c r="C279" s="218"/>
      <c r="D279" s="203" t="s">
        <v>139</v>
      </c>
      <c r="E279" s="219" t="s">
        <v>21</v>
      </c>
      <c r="F279" s="220" t="s">
        <v>141</v>
      </c>
      <c r="G279" s="218"/>
      <c r="H279" s="221">
        <v>100</v>
      </c>
      <c r="I279" s="222"/>
      <c r="J279" s="218"/>
      <c r="K279" s="218"/>
      <c r="L279" s="223"/>
      <c r="M279" s="224"/>
      <c r="N279" s="225"/>
      <c r="O279" s="225"/>
      <c r="P279" s="225"/>
      <c r="Q279" s="225"/>
      <c r="R279" s="225"/>
      <c r="S279" s="225"/>
      <c r="T279" s="226"/>
      <c r="AT279" s="227" t="s">
        <v>139</v>
      </c>
      <c r="AU279" s="227" t="s">
        <v>81</v>
      </c>
      <c r="AV279" s="12" t="s">
        <v>135</v>
      </c>
      <c r="AW279" s="12" t="s">
        <v>34</v>
      </c>
      <c r="AX279" s="12" t="s">
        <v>79</v>
      </c>
      <c r="AY279" s="227" t="s">
        <v>128</v>
      </c>
    </row>
    <row r="280" spans="2:65" s="1" customFormat="1" ht="16.5" customHeight="1">
      <c r="B280" s="40"/>
      <c r="C280" s="191" t="s">
        <v>409</v>
      </c>
      <c r="D280" s="191" t="s">
        <v>130</v>
      </c>
      <c r="E280" s="192" t="s">
        <v>410</v>
      </c>
      <c r="F280" s="193" t="s">
        <v>411</v>
      </c>
      <c r="G280" s="194" t="s">
        <v>167</v>
      </c>
      <c r="H280" s="195">
        <v>71</v>
      </c>
      <c r="I280" s="196"/>
      <c r="J280" s="197">
        <f>ROUND(I280*H280,2)</f>
        <v>0</v>
      </c>
      <c r="K280" s="193" t="s">
        <v>21</v>
      </c>
      <c r="L280" s="60"/>
      <c r="M280" s="198" t="s">
        <v>21</v>
      </c>
      <c r="N280" s="199" t="s">
        <v>42</v>
      </c>
      <c r="O280" s="41"/>
      <c r="P280" s="200">
        <f>O280*H280</f>
        <v>0</v>
      </c>
      <c r="Q280" s="200">
        <v>0</v>
      </c>
      <c r="R280" s="200">
        <f>Q280*H280</f>
        <v>0</v>
      </c>
      <c r="S280" s="200">
        <v>0</v>
      </c>
      <c r="T280" s="201">
        <f>S280*H280</f>
        <v>0</v>
      </c>
      <c r="AR280" s="23" t="s">
        <v>135</v>
      </c>
      <c r="AT280" s="23" t="s">
        <v>130</v>
      </c>
      <c r="AU280" s="23" t="s">
        <v>81</v>
      </c>
      <c r="AY280" s="23" t="s">
        <v>128</v>
      </c>
      <c r="BE280" s="202">
        <f>IF(N280="základní",J280,0)</f>
        <v>0</v>
      </c>
      <c r="BF280" s="202">
        <f>IF(N280="snížená",J280,0)</f>
        <v>0</v>
      </c>
      <c r="BG280" s="202">
        <f>IF(N280="zákl. přenesená",J280,0)</f>
        <v>0</v>
      </c>
      <c r="BH280" s="202">
        <f>IF(N280="sníž. přenesená",J280,0)</f>
        <v>0</v>
      </c>
      <c r="BI280" s="202">
        <f>IF(N280="nulová",J280,0)</f>
        <v>0</v>
      </c>
      <c r="BJ280" s="23" t="s">
        <v>79</v>
      </c>
      <c r="BK280" s="202">
        <f>ROUND(I280*H280,2)</f>
        <v>0</v>
      </c>
      <c r="BL280" s="23" t="s">
        <v>135</v>
      </c>
      <c r="BM280" s="23" t="s">
        <v>412</v>
      </c>
    </row>
    <row r="281" spans="2:65" s="1" customFormat="1" ht="16.5" customHeight="1">
      <c r="B281" s="40"/>
      <c r="C281" s="191" t="s">
        <v>413</v>
      </c>
      <c r="D281" s="191" t="s">
        <v>130</v>
      </c>
      <c r="E281" s="192" t="s">
        <v>414</v>
      </c>
      <c r="F281" s="193" t="s">
        <v>415</v>
      </c>
      <c r="G281" s="194" t="s">
        <v>167</v>
      </c>
      <c r="H281" s="195">
        <v>100</v>
      </c>
      <c r="I281" s="196"/>
      <c r="J281" s="197">
        <f>ROUND(I281*H281,2)</f>
        <v>0</v>
      </c>
      <c r="K281" s="193" t="s">
        <v>21</v>
      </c>
      <c r="L281" s="60"/>
      <c r="M281" s="198" t="s">
        <v>21</v>
      </c>
      <c r="N281" s="199" t="s">
        <v>42</v>
      </c>
      <c r="O281" s="41"/>
      <c r="P281" s="200">
        <f>O281*H281</f>
        <v>0</v>
      </c>
      <c r="Q281" s="200">
        <v>0</v>
      </c>
      <c r="R281" s="200">
        <f>Q281*H281</f>
        <v>0</v>
      </c>
      <c r="S281" s="200">
        <v>0</v>
      </c>
      <c r="T281" s="201">
        <f>S281*H281</f>
        <v>0</v>
      </c>
      <c r="AR281" s="23" t="s">
        <v>135</v>
      </c>
      <c r="AT281" s="23" t="s">
        <v>130</v>
      </c>
      <c r="AU281" s="23" t="s">
        <v>81</v>
      </c>
      <c r="AY281" s="23" t="s">
        <v>128</v>
      </c>
      <c r="BE281" s="202">
        <f>IF(N281="základní",J281,0)</f>
        <v>0</v>
      </c>
      <c r="BF281" s="202">
        <f>IF(N281="snížená",J281,0)</f>
        <v>0</v>
      </c>
      <c r="BG281" s="202">
        <f>IF(N281="zákl. přenesená",J281,0)</f>
        <v>0</v>
      </c>
      <c r="BH281" s="202">
        <f>IF(N281="sníž. přenesená",J281,0)</f>
        <v>0</v>
      </c>
      <c r="BI281" s="202">
        <f>IF(N281="nulová",J281,0)</f>
        <v>0</v>
      </c>
      <c r="BJ281" s="23" t="s">
        <v>79</v>
      </c>
      <c r="BK281" s="202">
        <f>ROUND(I281*H281,2)</f>
        <v>0</v>
      </c>
      <c r="BL281" s="23" t="s">
        <v>135</v>
      </c>
      <c r="BM281" s="23" t="s">
        <v>416</v>
      </c>
    </row>
    <row r="282" spans="2:51" s="13" customFormat="1" ht="13.5">
      <c r="B282" s="238"/>
      <c r="C282" s="239"/>
      <c r="D282" s="203" t="s">
        <v>139</v>
      </c>
      <c r="E282" s="240" t="s">
        <v>21</v>
      </c>
      <c r="F282" s="241" t="s">
        <v>417</v>
      </c>
      <c r="G282" s="239"/>
      <c r="H282" s="240" t="s">
        <v>21</v>
      </c>
      <c r="I282" s="242"/>
      <c r="J282" s="239"/>
      <c r="K282" s="239"/>
      <c r="L282" s="243"/>
      <c r="M282" s="244"/>
      <c r="N282" s="245"/>
      <c r="O282" s="245"/>
      <c r="P282" s="245"/>
      <c r="Q282" s="245"/>
      <c r="R282" s="245"/>
      <c r="S282" s="245"/>
      <c r="T282" s="246"/>
      <c r="AT282" s="247" t="s">
        <v>139</v>
      </c>
      <c r="AU282" s="247" t="s">
        <v>81</v>
      </c>
      <c r="AV282" s="13" t="s">
        <v>79</v>
      </c>
      <c r="AW282" s="13" t="s">
        <v>34</v>
      </c>
      <c r="AX282" s="13" t="s">
        <v>71</v>
      </c>
      <c r="AY282" s="247" t="s">
        <v>128</v>
      </c>
    </row>
    <row r="283" spans="2:51" s="13" customFormat="1" ht="13.5">
      <c r="B283" s="238"/>
      <c r="C283" s="239"/>
      <c r="D283" s="203" t="s">
        <v>139</v>
      </c>
      <c r="E283" s="240" t="s">
        <v>21</v>
      </c>
      <c r="F283" s="241" t="s">
        <v>418</v>
      </c>
      <c r="G283" s="239"/>
      <c r="H283" s="240" t="s">
        <v>21</v>
      </c>
      <c r="I283" s="242"/>
      <c r="J283" s="239"/>
      <c r="K283" s="239"/>
      <c r="L283" s="243"/>
      <c r="M283" s="244"/>
      <c r="N283" s="245"/>
      <c r="O283" s="245"/>
      <c r="P283" s="245"/>
      <c r="Q283" s="245"/>
      <c r="R283" s="245"/>
      <c r="S283" s="245"/>
      <c r="T283" s="246"/>
      <c r="AT283" s="247" t="s">
        <v>139</v>
      </c>
      <c r="AU283" s="247" t="s">
        <v>81</v>
      </c>
      <c r="AV283" s="13" t="s">
        <v>79</v>
      </c>
      <c r="AW283" s="13" t="s">
        <v>34</v>
      </c>
      <c r="AX283" s="13" t="s">
        <v>71</v>
      </c>
      <c r="AY283" s="247" t="s">
        <v>128</v>
      </c>
    </row>
    <row r="284" spans="2:51" s="11" customFormat="1" ht="13.5">
      <c r="B284" s="206"/>
      <c r="C284" s="207"/>
      <c r="D284" s="203" t="s">
        <v>139</v>
      </c>
      <c r="E284" s="208" t="s">
        <v>21</v>
      </c>
      <c r="F284" s="209" t="s">
        <v>419</v>
      </c>
      <c r="G284" s="207"/>
      <c r="H284" s="210">
        <v>100</v>
      </c>
      <c r="I284" s="211"/>
      <c r="J284" s="207"/>
      <c r="K284" s="207"/>
      <c r="L284" s="212"/>
      <c r="M284" s="213"/>
      <c r="N284" s="214"/>
      <c r="O284" s="214"/>
      <c r="P284" s="214"/>
      <c r="Q284" s="214"/>
      <c r="R284" s="214"/>
      <c r="S284" s="214"/>
      <c r="T284" s="215"/>
      <c r="AT284" s="216" t="s">
        <v>139</v>
      </c>
      <c r="AU284" s="216" t="s">
        <v>81</v>
      </c>
      <c r="AV284" s="11" t="s">
        <v>81</v>
      </c>
      <c r="AW284" s="11" t="s">
        <v>34</v>
      </c>
      <c r="AX284" s="11" t="s">
        <v>71</v>
      </c>
      <c r="AY284" s="216" t="s">
        <v>128</v>
      </c>
    </row>
    <row r="285" spans="2:51" s="12" customFormat="1" ht="13.5">
      <c r="B285" s="217"/>
      <c r="C285" s="218"/>
      <c r="D285" s="203" t="s">
        <v>139</v>
      </c>
      <c r="E285" s="219" t="s">
        <v>21</v>
      </c>
      <c r="F285" s="220" t="s">
        <v>141</v>
      </c>
      <c r="G285" s="218"/>
      <c r="H285" s="221">
        <v>100</v>
      </c>
      <c r="I285" s="222"/>
      <c r="J285" s="218"/>
      <c r="K285" s="218"/>
      <c r="L285" s="223"/>
      <c r="M285" s="224"/>
      <c r="N285" s="225"/>
      <c r="O285" s="225"/>
      <c r="P285" s="225"/>
      <c r="Q285" s="225"/>
      <c r="R285" s="225"/>
      <c r="S285" s="225"/>
      <c r="T285" s="226"/>
      <c r="AT285" s="227" t="s">
        <v>139</v>
      </c>
      <c r="AU285" s="227" t="s">
        <v>81</v>
      </c>
      <c r="AV285" s="12" t="s">
        <v>135</v>
      </c>
      <c r="AW285" s="12" t="s">
        <v>34</v>
      </c>
      <c r="AX285" s="12" t="s">
        <v>79</v>
      </c>
      <c r="AY285" s="227" t="s">
        <v>128</v>
      </c>
    </row>
    <row r="286" spans="2:65" s="1" customFormat="1" ht="16.5" customHeight="1">
      <c r="B286" s="40"/>
      <c r="C286" s="191" t="s">
        <v>180</v>
      </c>
      <c r="D286" s="191" t="s">
        <v>130</v>
      </c>
      <c r="E286" s="192" t="s">
        <v>420</v>
      </c>
      <c r="F286" s="193" t="s">
        <v>421</v>
      </c>
      <c r="G286" s="194" t="s">
        <v>215</v>
      </c>
      <c r="H286" s="195">
        <v>70</v>
      </c>
      <c r="I286" s="196"/>
      <c r="J286" s="197">
        <f>ROUND(I286*H286,2)</f>
        <v>0</v>
      </c>
      <c r="K286" s="193" t="s">
        <v>21</v>
      </c>
      <c r="L286" s="60"/>
      <c r="M286" s="198" t="s">
        <v>21</v>
      </c>
      <c r="N286" s="199" t="s">
        <v>42</v>
      </c>
      <c r="O286" s="41"/>
      <c r="P286" s="200">
        <f>O286*H286</f>
        <v>0</v>
      </c>
      <c r="Q286" s="200">
        <v>0</v>
      </c>
      <c r="R286" s="200">
        <f>Q286*H286</f>
        <v>0</v>
      </c>
      <c r="S286" s="200">
        <v>0</v>
      </c>
      <c r="T286" s="201">
        <f>S286*H286</f>
        <v>0</v>
      </c>
      <c r="AR286" s="23" t="s">
        <v>135</v>
      </c>
      <c r="AT286" s="23" t="s">
        <v>130</v>
      </c>
      <c r="AU286" s="23" t="s">
        <v>81</v>
      </c>
      <c r="AY286" s="23" t="s">
        <v>128</v>
      </c>
      <c r="BE286" s="202">
        <f>IF(N286="základní",J286,0)</f>
        <v>0</v>
      </c>
      <c r="BF286" s="202">
        <f>IF(N286="snížená",J286,0)</f>
        <v>0</v>
      </c>
      <c r="BG286" s="202">
        <f>IF(N286="zákl. přenesená",J286,0)</f>
        <v>0</v>
      </c>
      <c r="BH286" s="202">
        <f>IF(N286="sníž. přenesená",J286,0)</f>
        <v>0</v>
      </c>
      <c r="BI286" s="202">
        <f>IF(N286="nulová",J286,0)</f>
        <v>0</v>
      </c>
      <c r="BJ286" s="23" t="s">
        <v>79</v>
      </c>
      <c r="BK286" s="202">
        <f>ROUND(I286*H286,2)</f>
        <v>0</v>
      </c>
      <c r="BL286" s="23" t="s">
        <v>135</v>
      </c>
      <c r="BM286" s="23" t="s">
        <v>422</v>
      </c>
    </row>
    <row r="287" spans="2:51" s="11" customFormat="1" ht="13.5">
      <c r="B287" s="206"/>
      <c r="C287" s="207"/>
      <c r="D287" s="203" t="s">
        <v>139</v>
      </c>
      <c r="E287" s="208" t="s">
        <v>21</v>
      </c>
      <c r="F287" s="209" t="s">
        <v>423</v>
      </c>
      <c r="G287" s="207"/>
      <c r="H287" s="210">
        <v>70</v>
      </c>
      <c r="I287" s="211"/>
      <c r="J287" s="207"/>
      <c r="K287" s="207"/>
      <c r="L287" s="212"/>
      <c r="M287" s="213"/>
      <c r="N287" s="214"/>
      <c r="O287" s="214"/>
      <c r="P287" s="214"/>
      <c r="Q287" s="214"/>
      <c r="R287" s="214"/>
      <c r="S287" s="214"/>
      <c r="T287" s="215"/>
      <c r="AT287" s="216" t="s">
        <v>139</v>
      </c>
      <c r="AU287" s="216" t="s">
        <v>81</v>
      </c>
      <c r="AV287" s="11" t="s">
        <v>81</v>
      </c>
      <c r="AW287" s="11" t="s">
        <v>34</v>
      </c>
      <c r="AX287" s="11" t="s">
        <v>71</v>
      </c>
      <c r="AY287" s="216" t="s">
        <v>128</v>
      </c>
    </row>
    <row r="288" spans="2:51" s="12" customFormat="1" ht="13.5">
      <c r="B288" s="217"/>
      <c r="C288" s="218"/>
      <c r="D288" s="203" t="s">
        <v>139</v>
      </c>
      <c r="E288" s="219" t="s">
        <v>21</v>
      </c>
      <c r="F288" s="220" t="s">
        <v>141</v>
      </c>
      <c r="G288" s="218"/>
      <c r="H288" s="221">
        <v>70</v>
      </c>
      <c r="I288" s="222"/>
      <c r="J288" s="218"/>
      <c r="K288" s="218"/>
      <c r="L288" s="223"/>
      <c r="M288" s="224"/>
      <c r="N288" s="225"/>
      <c r="O288" s="225"/>
      <c r="P288" s="225"/>
      <c r="Q288" s="225"/>
      <c r="R288" s="225"/>
      <c r="S288" s="225"/>
      <c r="T288" s="226"/>
      <c r="AT288" s="227" t="s">
        <v>139</v>
      </c>
      <c r="AU288" s="227" t="s">
        <v>81</v>
      </c>
      <c r="AV288" s="12" t="s">
        <v>135</v>
      </c>
      <c r="AW288" s="12" t="s">
        <v>34</v>
      </c>
      <c r="AX288" s="12" t="s">
        <v>79</v>
      </c>
      <c r="AY288" s="227" t="s">
        <v>128</v>
      </c>
    </row>
    <row r="289" spans="2:65" s="1" customFormat="1" ht="16.5" customHeight="1">
      <c r="B289" s="40"/>
      <c r="C289" s="228" t="s">
        <v>147</v>
      </c>
      <c r="D289" s="228" t="s">
        <v>242</v>
      </c>
      <c r="E289" s="229" t="s">
        <v>424</v>
      </c>
      <c r="F289" s="230" t="s">
        <v>425</v>
      </c>
      <c r="G289" s="231" t="s">
        <v>151</v>
      </c>
      <c r="H289" s="232">
        <v>875</v>
      </c>
      <c r="I289" s="233"/>
      <c r="J289" s="234">
        <f>ROUND(I289*H289,2)</f>
        <v>0</v>
      </c>
      <c r="K289" s="230" t="s">
        <v>21</v>
      </c>
      <c r="L289" s="235"/>
      <c r="M289" s="236" t="s">
        <v>21</v>
      </c>
      <c r="N289" s="237" t="s">
        <v>42</v>
      </c>
      <c r="O289" s="41"/>
      <c r="P289" s="200">
        <f>O289*H289</f>
        <v>0</v>
      </c>
      <c r="Q289" s="200">
        <v>0</v>
      </c>
      <c r="R289" s="200">
        <f>Q289*H289</f>
        <v>0</v>
      </c>
      <c r="S289" s="200">
        <v>0</v>
      </c>
      <c r="T289" s="201">
        <f>S289*H289</f>
        <v>0</v>
      </c>
      <c r="AR289" s="23" t="s">
        <v>176</v>
      </c>
      <c r="AT289" s="23" t="s">
        <v>242</v>
      </c>
      <c r="AU289" s="23" t="s">
        <v>81</v>
      </c>
      <c r="AY289" s="23" t="s">
        <v>128</v>
      </c>
      <c r="BE289" s="202">
        <f>IF(N289="základní",J289,0)</f>
        <v>0</v>
      </c>
      <c r="BF289" s="202">
        <f>IF(N289="snížená",J289,0)</f>
        <v>0</v>
      </c>
      <c r="BG289" s="202">
        <f>IF(N289="zákl. přenesená",J289,0)</f>
        <v>0</v>
      </c>
      <c r="BH289" s="202">
        <f>IF(N289="sníž. přenesená",J289,0)</f>
        <v>0</v>
      </c>
      <c r="BI289" s="202">
        <f>IF(N289="nulová",J289,0)</f>
        <v>0</v>
      </c>
      <c r="BJ289" s="23" t="s">
        <v>79</v>
      </c>
      <c r="BK289" s="202">
        <f>ROUND(I289*H289,2)</f>
        <v>0</v>
      </c>
      <c r="BL289" s="23" t="s">
        <v>135</v>
      </c>
      <c r="BM289" s="23" t="s">
        <v>426</v>
      </c>
    </row>
    <row r="290" spans="2:51" s="11" customFormat="1" ht="13.5">
      <c r="B290" s="206"/>
      <c r="C290" s="207"/>
      <c r="D290" s="203" t="s">
        <v>139</v>
      </c>
      <c r="E290" s="208" t="s">
        <v>21</v>
      </c>
      <c r="F290" s="209" t="s">
        <v>427</v>
      </c>
      <c r="G290" s="207"/>
      <c r="H290" s="210">
        <v>875</v>
      </c>
      <c r="I290" s="211"/>
      <c r="J290" s="207"/>
      <c r="K290" s="207"/>
      <c r="L290" s="212"/>
      <c r="M290" s="213"/>
      <c r="N290" s="214"/>
      <c r="O290" s="214"/>
      <c r="P290" s="214"/>
      <c r="Q290" s="214"/>
      <c r="R290" s="214"/>
      <c r="S290" s="214"/>
      <c r="T290" s="215"/>
      <c r="AT290" s="216" t="s">
        <v>139</v>
      </c>
      <c r="AU290" s="216" t="s">
        <v>81</v>
      </c>
      <c r="AV290" s="11" t="s">
        <v>81</v>
      </c>
      <c r="AW290" s="11" t="s">
        <v>34</v>
      </c>
      <c r="AX290" s="11" t="s">
        <v>71</v>
      </c>
      <c r="AY290" s="216" t="s">
        <v>128</v>
      </c>
    </row>
    <row r="291" spans="2:51" s="12" customFormat="1" ht="13.5">
      <c r="B291" s="217"/>
      <c r="C291" s="218"/>
      <c r="D291" s="203" t="s">
        <v>139</v>
      </c>
      <c r="E291" s="219" t="s">
        <v>21</v>
      </c>
      <c r="F291" s="220" t="s">
        <v>141</v>
      </c>
      <c r="G291" s="218"/>
      <c r="H291" s="221">
        <v>875</v>
      </c>
      <c r="I291" s="222"/>
      <c r="J291" s="218"/>
      <c r="K291" s="218"/>
      <c r="L291" s="223"/>
      <c r="M291" s="224"/>
      <c r="N291" s="225"/>
      <c r="O291" s="225"/>
      <c r="P291" s="225"/>
      <c r="Q291" s="225"/>
      <c r="R291" s="225"/>
      <c r="S291" s="225"/>
      <c r="T291" s="226"/>
      <c r="AT291" s="227" t="s">
        <v>139</v>
      </c>
      <c r="AU291" s="227" t="s">
        <v>81</v>
      </c>
      <c r="AV291" s="12" t="s">
        <v>135</v>
      </c>
      <c r="AW291" s="12" t="s">
        <v>34</v>
      </c>
      <c r="AX291" s="12" t="s">
        <v>79</v>
      </c>
      <c r="AY291" s="227" t="s">
        <v>128</v>
      </c>
    </row>
    <row r="292" spans="2:63" s="10" customFormat="1" ht="29.25" customHeight="1">
      <c r="B292" s="175"/>
      <c r="C292" s="176"/>
      <c r="D292" s="177" t="s">
        <v>70</v>
      </c>
      <c r="E292" s="189" t="s">
        <v>154</v>
      </c>
      <c r="F292" s="189" t="s">
        <v>428</v>
      </c>
      <c r="G292" s="176"/>
      <c r="H292" s="176"/>
      <c r="I292" s="179"/>
      <c r="J292" s="190">
        <f>BK292</f>
        <v>0</v>
      </c>
      <c r="K292" s="176"/>
      <c r="L292" s="181"/>
      <c r="M292" s="182"/>
      <c r="N292" s="183"/>
      <c r="O292" s="183"/>
      <c r="P292" s="184">
        <f>SUM(P293:P344)</f>
        <v>0</v>
      </c>
      <c r="Q292" s="183"/>
      <c r="R292" s="184">
        <f>SUM(R293:R344)</f>
        <v>104.83648</v>
      </c>
      <c r="S292" s="183"/>
      <c r="T292" s="185">
        <f>SUM(T293:T344)</f>
        <v>0</v>
      </c>
      <c r="AR292" s="186" t="s">
        <v>79</v>
      </c>
      <c r="AT292" s="187" t="s">
        <v>70</v>
      </c>
      <c r="AU292" s="187" t="s">
        <v>79</v>
      </c>
      <c r="AY292" s="186" t="s">
        <v>128</v>
      </c>
      <c r="BK292" s="188">
        <f>SUM(BK293:BK344)</f>
        <v>0</v>
      </c>
    </row>
    <row r="293" spans="2:65" s="1" customFormat="1" ht="25.5" customHeight="1">
      <c r="B293" s="40"/>
      <c r="C293" s="191" t="s">
        <v>429</v>
      </c>
      <c r="D293" s="191" t="s">
        <v>130</v>
      </c>
      <c r="E293" s="192" t="s">
        <v>430</v>
      </c>
      <c r="F293" s="193" t="s">
        <v>431</v>
      </c>
      <c r="G293" s="194" t="s">
        <v>144</v>
      </c>
      <c r="H293" s="195">
        <v>376</v>
      </c>
      <c r="I293" s="196"/>
      <c r="J293" s="197">
        <f>ROUND(I293*H293,2)</f>
        <v>0</v>
      </c>
      <c r="K293" s="193" t="s">
        <v>134</v>
      </c>
      <c r="L293" s="60"/>
      <c r="M293" s="198" t="s">
        <v>21</v>
      </c>
      <c r="N293" s="199" t="s">
        <v>42</v>
      </c>
      <c r="O293" s="41"/>
      <c r="P293" s="200">
        <f>O293*H293</f>
        <v>0</v>
      </c>
      <c r="Q293" s="200">
        <v>0</v>
      </c>
      <c r="R293" s="200">
        <f>Q293*H293</f>
        <v>0</v>
      </c>
      <c r="S293" s="200">
        <v>0</v>
      </c>
      <c r="T293" s="201">
        <f>S293*H293</f>
        <v>0</v>
      </c>
      <c r="AR293" s="23" t="s">
        <v>135</v>
      </c>
      <c r="AT293" s="23" t="s">
        <v>130</v>
      </c>
      <c r="AU293" s="23" t="s">
        <v>81</v>
      </c>
      <c r="AY293" s="23" t="s">
        <v>128</v>
      </c>
      <c r="BE293" s="202">
        <f>IF(N293="základní",J293,0)</f>
        <v>0</v>
      </c>
      <c r="BF293" s="202">
        <f>IF(N293="snížená",J293,0)</f>
        <v>0</v>
      </c>
      <c r="BG293" s="202">
        <f>IF(N293="zákl. přenesená",J293,0)</f>
        <v>0</v>
      </c>
      <c r="BH293" s="202">
        <f>IF(N293="sníž. přenesená",J293,0)</f>
        <v>0</v>
      </c>
      <c r="BI293" s="202">
        <f>IF(N293="nulová",J293,0)</f>
        <v>0</v>
      </c>
      <c r="BJ293" s="23" t="s">
        <v>79</v>
      </c>
      <c r="BK293" s="202">
        <f>ROUND(I293*H293,2)</f>
        <v>0</v>
      </c>
      <c r="BL293" s="23" t="s">
        <v>135</v>
      </c>
      <c r="BM293" s="23" t="s">
        <v>432</v>
      </c>
    </row>
    <row r="294" spans="2:51" s="11" customFormat="1" ht="13.5">
      <c r="B294" s="206"/>
      <c r="C294" s="207"/>
      <c r="D294" s="203" t="s">
        <v>139</v>
      </c>
      <c r="E294" s="208" t="s">
        <v>21</v>
      </c>
      <c r="F294" s="209" t="s">
        <v>433</v>
      </c>
      <c r="G294" s="207"/>
      <c r="H294" s="210">
        <v>376</v>
      </c>
      <c r="I294" s="211"/>
      <c r="J294" s="207"/>
      <c r="K294" s="207"/>
      <c r="L294" s="212"/>
      <c r="M294" s="213"/>
      <c r="N294" s="214"/>
      <c r="O294" s="214"/>
      <c r="P294" s="214"/>
      <c r="Q294" s="214"/>
      <c r="R294" s="214"/>
      <c r="S294" s="214"/>
      <c r="T294" s="215"/>
      <c r="AT294" s="216" t="s">
        <v>139</v>
      </c>
      <c r="AU294" s="216" t="s">
        <v>81</v>
      </c>
      <c r="AV294" s="11" t="s">
        <v>81</v>
      </c>
      <c r="AW294" s="11" t="s">
        <v>34</v>
      </c>
      <c r="AX294" s="11" t="s">
        <v>71</v>
      </c>
      <c r="AY294" s="216" t="s">
        <v>128</v>
      </c>
    </row>
    <row r="295" spans="2:51" s="12" customFormat="1" ht="13.5">
      <c r="B295" s="217"/>
      <c r="C295" s="218"/>
      <c r="D295" s="203" t="s">
        <v>139</v>
      </c>
      <c r="E295" s="219" t="s">
        <v>21</v>
      </c>
      <c r="F295" s="220" t="s">
        <v>141</v>
      </c>
      <c r="G295" s="218"/>
      <c r="H295" s="221">
        <v>376</v>
      </c>
      <c r="I295" s="222"/>
      <c r="J295" s="218"/>
      <c r="K295" s="218"/>
      <c r="L295" s="223"/>
      <c r="M295" s="224"/>
      <c r="N295" s="225"/>
      <c r="O295" s="225"/>
      <c r="P295" s="225"/>
      <c r="Q295" s="225"/>
      <c r="R295" s="225"/>
      <c r="S295" s="225"/>
      <c r="T295" s="226"/>
      <c r="AT295" s="227" t="s">
        <v>139</v>
      </c>
      <c r="AU295" s="227" t="s">
        <v>81</v>
      </c>
      <c r="AV295" s="12" t="s">
        <v>135</v>
      </c>
      <c r="AW295" s="12" t="s">
        <v>34</v>
      </c>
      <c r="AX295" s="12" t="s">
        <v>79</v>
      </c>
      <c r="AY295" s="227" t="s">
        <v>128</v>
      </c>
    </row>
    <row r="296" spans="2:65" s="1" customFormat="1" ht="25.5" customHeight="1">
      <c r="B296" s="40"/>
      <c r="C296" s="191" t="s">
        <v>434</v>
      </c>
      <c r="D296" s="191" t="s">
        <v>130</v>
      </c>
      <c r="E296" s="192" t="s">
        <v>435</v>
      </c>
      <c r="F296" s="193" t="s">
        <v>436</v>
      </c>
      <c r="G296" s="194" t="s">
        <v>144</v>
      </c>
      <c r="H296" s="195">
        <v>405</v>
      </c>
      <c r="I296" s="196"/>
      <c r="J296" s="197">
        <f>ROUND(I296*H296,2)</f>
        <v>0</v>
      </c>
      <c r="K296" s="193" t="s">
        <v>134</v>
      </c>
      <c r="L296" s="60"/>
      <c r="M296" s="198" t="s">
        <v>21</v>
      </c>
      <c r="N296" s="199" t="s">
        <v>42</v>
      </c>
      <c r="O296" s="41"/>
      <c r="P296" s="200">
        <f>O296*H296</f>
        <v>0</v>
      </c>
      <c r="Q296" s="200">
        <v>0</v>
      </c>
      <c r="R296" s="200">
        <f>Q296*H296</f>
        <v>0</v>
      </c>
      <c r="S296" s="200">
        <v>0</v>
      </c>
      <c r="T296" s="201">
        <f>S296*H296</f>
        <v>0</v>
      </c>
      <c r="AR296" s="23" t="s">
        <v>135</v>
      </c>
      <c r="AT296" s="23" t="s">
        <v>130</v>
      </c>
      <c r="AU296" s="23" t="s">
        <v>81</v>
      </c>
      <c r="AY296" s="23" t="s">
        <v>128</v>
      </c>
      <c r="BE296" s="202">
        <f>IF(N296="základní",J296,0)</f>
        <v>0</v>
      </c>
      <c r="BF296" s="202">
        <f>IF(N296="snížená",J296,0)</f>
        <v>0</v>
      </c>
      <c r="BG296" s="202">
        <f>IF(N296="zákl. přenesená",J296,0)</f>
        <v>0</v>
      </c>
      <c r="BH296" s="202">
        <f>IF(N296="sníž. přenesená",J296,0)</f>
        <v>0</v>
      </c>
      <c r="BI296" s="202">
        <f>IF(N296="nulová",J296,0)</f>
        <v>0</v>
      </c>
      <c r="BJ296" s="23" t="s">
        <v>79</v>
      </c>
      <c r="BK296" s="202">
        <f>ROUND(I296*H296,2)</f>
        <v>0</v>
      </c>
      <c r="BL296" s="23" t="s">
        <v>135</v>
      </c>
      <c r="BM296" s="23" t="s">
        <v>437</v>
      </c>
    </row>
    <row r="297" spans="2:51" s="11" customFormat="1" ht="13.5">
      <c r="B297" s="206"/>
      <c r="C297" s="207"/>
      <c r="D297" s="203" t="s">
        <v>139</v>
      </c>
      <c r="E297" s="208" t="s">
        <v>21</v>
      </c>
      <c r="F297" s="209" t="s">
        <v>438</v>
      </c>
      <c r="G297" s="207"/>
      <c r="H297" s="210">
        <v>405</v>
      </c>
      <c r="I297" s="211"/>
      <c r="J297" s="207"/>
      <c r="K297" s="207"/>
      <c r="L297" s="212"/>
      <c r="M297" s="213"/>
      <c r="N297" s="214"/>
      <c r="O297" s="214"/>
      <c r="P297" s="214"/>
      <c r="Q297" s="214"/>
      <c r="R297" s="214"/>
      <c r="S297" s="214"/>
      <c r="T297" s="215"/>
      <c r="AT297" s="216" t="s">
        <v>139</v>
      </c>
      <c r="AU297" s="216" t="s">
        <v>81</v>
      </c>
      <c r="AV297" s="11" t="s">
        <v>81</v>
      </c>
      <c r="AW297" s="11" t="s">
        <v>34</v>
      </c>
      <c r="AX297" s="11" t="s">
        <v>71</v>
      </c>
      <c r="AY297" s="216" t="s">
        <v>128</v>
      </c>
    </row>
    <row r="298" spans="2:51" s="12" customFormat="1" ht="13.5">
      <c r="B298" s="217"/>
      <c r="C298" s="218"/>
      <c r="D298" s="203" t="s">
        <v>139</v>
      </c>
      <c r="E298" s="219" t="s">
        <v>21</v>
      </c>
      <c r="F298" s="220" t="s">
        <v>141</v>
      </c>
      <c r="G298" s="218"/>
      <c r="H298" s="221">
        <v>405</v>
      </c>
      <c r="I298" s="222"/>
      <c r="J298" s="218"/>
      <c r="K298" s="218"/>
      <c r="L298" s="223"/>
      <c r="M298" s="224"/>
      <c r="N298" s="225"/>
      <c r="O298" s="225"/>
      <c r="P298" s="225"/>
      <c r="Q298" s="225"/>
      <c r="R298" s="225"/>
      <c r="S298" s="225"/>
      <c r="T298" s="226"/>
      <c r="AT298" s="227" t="s">
        <v>139</v>
      </c>
      <c r="AU298" s="227" t="s">
        <v>81</v>
      </c>
      <c r="AV298" s="12" t="s">
        <v>135</v>
      </c>
      <c r="AW298" s="12" t="s">
        <v>34</v>
      </c>
      <c r="AX298" s="12" t="s">
        <v>79</v>
      </c>
      <c r="AY298" s="227" t="s">
        <v>128</v>
      </c>
    </row>
    <row r="299" spans="2:65" s="1" customFormat="1" ht="38.25" customHeight="1">
      <c r="B299" s="40"/>
      <c r="C299" s="191" t="s">
        <v>439</v>
      </c>
      <c r="D299" s="191" t="s">
        <v>130</v>
      </c>
      <c r="E299" s="192" t="s">
        <v>440</v>
      </c>
      <c r="F299" s="193" t="s">
        <v>441</v>
      </c>
      <c r="G299" s="194" t="s">
        <v>144</v>
      </c>
      <c r="H299" s="195">
        <v>405</v>
      </c>
      <c r="I299" s="196"/>
      <c r="J299" s="197">
        <f>ROUND(I299*H299,2)</f>
        <v>0</v>
      </c>
      <c r="K299" s="193" t="s">
        <v>134</v>
      </c>
      <c r="L299" s="60"/>
      <c r="M299" s="198" t="s">
        <v>21</v>
      </c>
      <c r="N299" s="199" t="s">
        <v>42</v>
      </c>
      <c r="O299" s="41"/>
      <c r="P299" s="200">
        <f>O299*H299</f>
        <v>0</v>
      </c>
      <c r="Q299" s="200">
        <v>0</v>
      </c>
      <c r="R299" s="200">
        <f>Q299*H299</f>
        <v>0</v>
      </c>
      <c r="S299" s="200">
        <v>0</v>
      </c>
      <c r="T299" s="201">
        <f>S299*H299</f>
        <v>0</v>
      </c>
      <c r="AR299" s="23" t="s">
        <v>135</v>
      </c>
      <c r="AT299" s="23" t="s">
        <v>130</v>
      </c>
      <c r="AU299" s="23" t="s">
        <v>81</v>
      </c>
      <c r="AY299" s="23" t="s">
        <v>128</v>
      </c>
      <c r="BE299" s="202">
        <f>IF(N299="základní",J299,0)</f>
        <v>0</v>
      </c>
      <c r="BF299" s="202">
        <f>IF(N299="snížená",J299,0)</f>
        <v>0</v>
      </c>
      <c r="BG299" s="202">
        <f>IF(N299="zákl. přenesená",J299,0)</f>
        <v>0</v>
      </c>
      <c r="BH299" s="202">
        <f>IF(N299="sníž. přenesená",J299,0)</f>
        <v>0</v>
      </c>
      <c r="BI299" s="202">
        <f>IF(N299="nulová",J299,0)</f>
        <v>0</v>
      </c>
      <c r="BJ299" s="23" t="s">
        <v>79</v>
      </c>
      <c r="BK299" s="202">
        <f>ROUND(I299*H299,2)</f>
        <v>0</v>
      </c>
      <c r="BL299" s="23" t="s">
        <v>135</v>
      </c>
      <c r="BM299" s="23" t="s">
        <v>442</v>
      </c>
    </row>
    <row r="300" spans="2:47" s="1" customFormat="1" ht="27">
      <c r="B300" s="40"/>
      <c r="C300" s="62"/>
      <c r="D300" s="203" t="s">
        <v>137</v>
      </c>
      <c r="E300" s="62"/>
      <c r="F300" s="204" t="s">
        <v>443</v>
      </c>
      <c r="G300" s="62"/>
      <c r="H300" s="62"/>
      <c r="I300" s="162"/>
      <c r="J300" s="62"/>
      <c r="K300" s="62"/>
      <c r="L300" s="60"/>
      <c r="M300" s="205"/>
      <c r="N300" s="41"/>
      <c r="O300" s="41"/>
      <c r="P300" s="41"/>
      <c r="Q300" s="41"/>
      <c r="R300" s="41"/>
      <c r="S300" s="41"/>
      <c r="T300" s="77"/>
      <c r="AT300" s="23" t="s">
        <v>137</v>
      </c>
      <c r="AU300" s="23" t="s">
        <v>81</v>
      </c>
    </row>
    <row r="301" spans="2:51" s="11" customFormat="1" ht="13.5">
      <c r="B301" s="206"/>
      <c r="C301" s="207"/>
      <c r="D301" s="203" t="s">
        <v>139</v>
      </c>
      <c r="E301" s="208" t="s">
        <v>21</v>
      </c>
      <c r="F301" s="209" t="s">
        <v>438</v>
      </c>
      <c r="G301" s="207"/>
      <c r="H301" s="210">
        <v>405</v>
      </c>
      <c r="I301" s="211"/>
      <c r="J301" s="207"/>
      <c r="K301" s="207"/>
      <c r="L301" s="212"/>
      <c r="M301" s="213"/>
      <c r="N301" s="214"/>
      <c r="O301" s="214"/>
      <c r="P301" s="214"/>
      <c r="Q301" s="214"/>
      <c r="R301" s="214"/>
      <c r="S301" s="214"/>
      <c r="T301" s="215"/>
      <c r="AT301" s="216" t="s">
        <v>139</v>
      </c>
      <c r="AU301" s="216" t="s">
        <v>81</v>
      </c>
      <c r="AV301" s="11" t="s">
        <v>81</v>
      </c>
      <c r="AW301" s="11" t="s">
        <v>34</v>
      </c>
      <c r="AX301" s="11" t="s">
        <v>71</v>
      </c>
      <c r="AY301" s="216" t="s">
        <v>128</v>
      </c>
    </row>
    <row r="302" spans="2:51" s="12" customFormat="1" ht="13.5">
      <c r="B302" s="217"/>
      <c r="C302" s="218"/>
      <c r="D302" s="203" t="s">
        <v>139</v>
      </c>
      <c r="E302" s="219" t="s">
        <v>21</v>
      </c>
      <c r="F302" s="220" t="s">
        <v>141</v>
      </c>
      <c r="G302" s="218"/>
      <c r="H302" s="221">
        <v>405</v>
      </c>
      <c r="I302" s="222"/>
      <c r="J302" s="218"/>
      <c r="K302" s="218"/>
      <c r="L302" s="223"/>
      <c r="M302" s="224"/>
      <c r="N302" s="225"/>
      <c r="O302" s="225"/>
      <c r="P302" s="225"/>
      <c r="Q302" s="225"/>
      <c r="R302" s="225"/>
      <c r="S302" s="225"/>
      <c r="T302" s="226"/>
      <c r="AT302" s="227" t="s">
        <v>139</v>
      </c>
      <c r="AU302" s="227" t="s">
        <v>81</v>
      </c>
      <c r="AV302" s="12" t="s">
        <v>135</v>
      </c>
      <c r="AW302" s="12" t="s">
        <v>34</v>
      </c>
      <c r="AX302" s="12" t="s">
        <v>79</v>
      </c>
      <c r="AY302" s="227" t="s">
        <v>128</v>
      </c>
    </row>
    <row r="303" spans="2:65" s="1" customFormat="1" ht="25.5" customHeight="1">
      <c r="B303" s="40"/>
      <c r="C303" s="191" t="s">
        <v>444</v>
      </c>
      <c r="D303" s="191" t="s">
        <v>130</v>
      </c>
      <c r="E303" s="192" t="s">
        <v>445</v>
      </c>
      <c r="F303" s="193" t="s">
        <v>446</v>
      </c>
      <c r="G303" s="194" t="s">
        <v>144</v>
      </c>
      <c r="H303" s="195">
        <v>405</v>
      </c>
      <c r="I303" s="196"/>
      <c r="J303" s="197">
        <f>ROUND(I303*H303,2)</f>
        <v>0</v>
      </c>
      <c r="K303" s="193" t="s">
        <v>134</v>
      </c>
      <c r="L303" s="60"/>
      <c r="M303" s="198" t="s">
        <v>21</v>
      </c>
      <c r="N303" s="199" t="s">
        <v>42</v>
      </c>
      <c r="O303" s="41"/>
      <c r="P303" s="200">
        <f>O303*H303</f>
        <v>0</v>
      </c>
      <c r="Q303" s="200">
        <v>0</v>
      </c>
      <c r="R303" s="200">
        <f>Q303*H303</f>
        <v>0</v>
      </c>
      <c r="S303" s="200">
        <v>0</v>
      </c>
      <c r="T303" s="201">
        <f>S303*H303</f>
        <v>0</v>
      </c>
      <c r="AR303" s="23" t="s">
        <v>135</v>
      </c>
      <c r="AT303" s="23" t="s">
        <v>130</v>
      </c>
      <c r="AU303" s="23" t="s">
        <v>81</v>
      </c>
      <c r="AY303" s="23" t="s">
        <v>128</v>
      </c>
      <c r="BE303" s="202">
        <f>IF(N303="základní",J303,0)</f>
        <v>0</v>
      </c>
      <c r="BF303" s="202">
        <f>IF(N303="snížená",J303,0)</f>
        <v>0</v>
      </c>
      <c r="BG303" s="202">
        <f>IF(N303="zákl. přenesená",J303,0)</f>
        <v>0</v>
      </c>
      <c r="BH303" s="202">
        <f>IF(N303="sníž. přenesená",J303,0)</f>
        <v>0</v>
      </c>
      <c r="BI303" s="202">
        <f>IF(N303="nulová",J303,0)</f>
        <v>0</v>
      </c>
      <c r="BJ303" s="23" t="s">
        <v>79</v>
      </c>
      <c r="BK303" s="202">
        <f>ROUND(I303*H303,2)</f>
        <v>0</v>
      </c>
      <c r="BL303" s="23" t="s">
        <v>135</v>
      </c>
      <c r="BM303" s="23" t="s">
        <v>447</v>
      </c>
    </row>
    <row r="304" spans="2:47" s="1" customFormat="1" ht="94.5">
      <c r="B304" s="40"/>
      <c r="C304" s="62"/>
      <c r="D304" s="203" t="s">
        <v>137</v>
      </c>
      <c r="E304" s="62"/>
      <c r="F304" s="204" t="s">
        <v>448</v>
      </c>
      <c r="G304" s="62"/>
      <c r="H304" s="62"/>
      <c r="I304" s="162"/>
      <c r="J304" s="62"/>
      <c r="K304" s="62"/>
      <c r="L304" s="60"/>
      <c r="M304" s="205"/>
      <c r="N304" s="41"/>
      <c r="O304" s="41"/>
      <c r="P304" s="41"/>
      <c r="Q304" s="41"/>
      <c r="R304" s="41"/>
      <c r="S304" s="41"/>
      <c r="T304" s="77"/>
      <c r="AT304" s="23" t="s">
        <v>137</v>
      </c>
      <c r="AU304" s="23" t="s">
        <v>81</v>
      </c>
    </row>
    <row r="305" spans="2:51" s="11" customFormat="1" ht="13.5">
      <c r="B305" s="206"/>
      <c r="C305" s="207"/>
      <c r="D305" s="203" t="s">
        <v>139</v>
      </c>
      <c r="E305" s="208" t="s">
        <v>21</v>
      </c>
      <c r="F305" s="209" t="s">
        <v>449</v>
      </c>
      <c r="G305" s="207"/>
      <c r="H305" s="210">
        <v>405</v>
      </c>
      <c r="I305" s="211"/>
      <c r="J305" s="207"/>
      <c r="K305" s="207"/>
      <c r="L305" s="212"/>
      <c r="M305" s="213"/>
      <c r="N305" s="214"/>
      <c r="O305" s="214"/>
      <c r="P305" s="214"/>
      <c r="Q305" s="214"/>
      <c r="R305" s="214"/>
      <c r="S305" s="214"/>
      <c r="T305" s="215"/>
      <c r="AT305" s="216" t="s">
        <v>139</v>
      </c>
      <c r="AU305" s="216" t="s">
        <v>81</v>
      </c>
      <c r="AV305" s="11" t="s">
        <v>81</v>
      </c>
      <c r="AW305" s="11" t="s">
        <v>34</v>
      </c>
      <c r="AX305" s="11" t="s">
        <v>71</v>
      </c>
      <c r="AY305" s="216" t="s">
        <v>128</v>
      </c>
    </row>
    <row r="306" spans="2:51" s="12" customFormat="1" ht="13.5">
      <c r="B306" s="217"/>
      <c r="C306" s="218"/>
      <c r="D306" s="203" t="s">
        <v>139</v>
      </c>
      <c r="E306" s="219" t="s">
        <v>21</v>
      </c>
      <c r="F306" s="220" t="s">
        <v>141</v>
      </c>
      <c r="G306" s="218"/>
      <c r="H306" s="221">
        <v>405</v>
      </c>
      <c r="I306" s="222"/>
      <c r="J306" s="218"/>
      <c r="K306" s="218"/>
      <c r="L306" s="223"/>
      <c r="M306" s="224"/>
      <c r="N306" s="225"/>
      <c r="O306" s="225"/>
      <c r="P306" s="225"/>
      <c r="Q306" s="225"/>
      <c r="R306" s="225"/>
      <c r="S306" s="225"/>
      <c r="T306" s="226"/>
      <c r="AT306" s="227" t="s">
        <v>139</v>
      </c>
      <c r="AU306" s="227" t="s">
        <v>81</v>
      </c>
      <c r="AV306" s="12" t="s">
        <v>135</v>
      </c>
      <c r="AW306" s="12" t="s">
        <v>34</v>
      </c>
      <c r="AX306" s="12" t="s">
        <v>79</v>
      </c>
      <c r="AY306" s="227" t="s">
        <v>128</v>
      </c>
    </row>
    <row r="307" spans="2:65" s="1" customFormat="1" ht="25.5" customHeight="1">
      <c r="B307" s="40"/>
      <c r="C307" s="191" t="s">
        <v>450</v>
      </c>
      <c r="D307" s="191" t="s">
        <v>130</v>
      </c>
      <c r="E307" s="192" t="s">
        <v>451</v>
      </c>
      <c r="F307" s="193" t="s">
        <v>452</v>
      </c>
      <c r="G307" s="194" t="s">
        <v>144</v>
      </c>
      <c r="H307" s="195">
        <v>405</v>
      </c>
      <c r="I307" s="196"/>
      <c r="J307" s="197">
        <f>ROUND(I307*H307,2)</f>
        <v>0</v>
      </c>
      <c r="K307" s="193" t="s">
        <v>134</v>
      </c>
      <c r="L307" s="60"/>
      <c r="M307" s="198" t="s">
        <v>21</v>
      </c>
      <c r="N307" s="199" t="s">
        <v>42</v>
      </c>
      <c r="O307" s="41"/>
      <c r="P307" s="200">
        <f>O307*H307</f>
        <v>0</v>
      </c>
      <c r="Q307" s="200">
        <v>0</v>
      </c>
      <c r="R307" s="200">
        <f>Q307*H307</f>
        <v>0</v>
      </c>
      <c r="S307" s="200">
        <v>0</v>
      </c>
      <c r="T307" s="201">
        <f>S307*H307</f>
        <v>0</v>
      </c>
      <c r="AR307" s="23" t="s">
        <v>135</v>
      </c>
      <c r="AT307" s="23" t="s">
        <v>130</v>
      </c>
      <c r="AU307" s="23" t="s">
        <v>81</v>
      </c>
      <c r="AY307" s="23" t="s">
        <v>128</v>
      </c>
      <c r="BE307" s="202">
        <f>IF(N307="základní",J307,0)</f>
        <v>0</v>
      </c>
      <c r="BF307" s="202">
        <f>IF(N307="snížená",J307,0)</f>
        <v>0</v>
      </c>
      <c r="BG307" s="202">
        <f>IF(N307="zákl. přenesená",J307,0)</f>
        <v>0</v>
      </c>
      <c r="BH307" s="202">
        <f>IF(N307="sníž. přenesená",J307,0)</f>
        <v>0</v>
      </c>
      <c r="BI307" s="202">
        <f>IF(N307="nulová",J307,0)</f>
        <v>0</v>
      </c>
      <c r="BJ307" s="23" t="s">
        <v>79</v>
      </c>
      <c r="BK307" s="202">
        <f>ROUND(I307*H307,2)</f>
        <v>0</v>
      </c>
      <c r="BL307" s="23" t="s">
        <v>135</v>
      </c>
      <c r="BM307" s="23" t="s">
        <v>453</v>
      </c>
    </row>
    <row r="308" spans="2:51" s="11" customFormat="1" ht="13.5">
      <c r="B308" s="206"/>
      <c r="C308" s="207"/>
      <c r="D308" s="203" t="s">
        <v>139</v>
      </c>
      <c r="E308" s="208" t="s">
        <v>21</v>
      </c>
      <c r="F308" s="209" t="s">
        <v>438</v>
      </c>
      <c r="G308" s="207"/>
      <c r="H308" s="210">
        <v>405</v>
      </c>
      <c r="I308" s="211"/>
      <c r="J308" s="207"/>
      <c r="K308" s="207"/>
      <c r="L308" s="212"/>
      <c r="M308" s="213"/>
      <c r="N308" s="214"/>
      <c r="O308" s="214"/>
      <c r="P308" s="214"/>
      <c r="Q308" s="214"/>
      <c r="R308" s="214"/>
      <c r="S308" s="214"/>
      <c r="T308" s="215"/>
      <c r="AT308" s="216" t="s">
        <v>139</v>
      </c>
      <c r="AU308" s="216" t="s">
        <v>81</v>
      </c>
      <c r="AV308" s="11" t="s">
        <v>81</v>
      </c>
      <c r="AW308" s="11" t="s">
        <v>34</v>
      </c>
      <c r="AX308" s="11" t="s">
        <v>71</v>
      </c>
      <c r="AY308" s="216" t="s">
        <v>128</v>
      </c>
    </row>
    <row r="309" spans="2:51" s="12" customFormat="1" ht="13.5">
      <c r="B309" s="217"/>
      <c r="C309" s="218"/>
      <c r="D309" s="203" t="s">
        <v>139</v>
      </c>
      <c r="E309" s="219" t="s">
        <v>21</v>
      </c>
      <c r="F309" s="220" t="s">
        <v>141</v>
      </c>
      <c r="G309" s="218"/>
      <c r="H309" s="221">
        <v>405</v>
      </c>
      <c r="I309" s="222"/>
      <c r="J309" s="218"/>
      <c r="K309" s="218"/>
      <c r="L309" s="223"/>
      <c r="M309" s="224"/>
      <c r="N309" s="225"/>
      <c r="O309" s="225"/>
      <c r="P309" s="225"/>
      <c r="Q309" s="225"/>
      <c r="R309" s="225"/>
      <c r="S309" s="225"/>
      <c r="T309" s="226"/>
      <c r="AT309" s="227" t="s">
        <v>139</v>
      </c>
      <c r="AU309" s="227" t="s">
        <v>81</v>
      </c>
      <c r="AV309" s="12" t="s">
        <v>135</v>
      </c>
      <c r="AW309" s="12" t="s">
        <v>34</v>
      </c>
      <c r="AX309" s="12" t="s">
        <v>79</v>
      </c>
      <c r="AY309" s="227" t="s">
        <v>128</v>
      </c>
    </row>
    <row r="310" spans="2:65" s="1" customFormat="1" ht="25.5" customHeight="1">
      <c r="B310" s="40"/>
      <c r="C310" s="191" t="s">
        <v>454</v>
      </c>
      <c r="D310" s="191" t="s">
        <v>130</v>
      </c>
      <c r="E310" s="192" t="s">
        <v>455</v>
      </c>
      <c r="F310" s="193" t="s">
        <v>456</v>
      </c>
      <c r="G310" s="194" t="s">
        <v>144</v>
      </c>
      <c r="H310" s="195">
        <v>810</v>
      </c>
      <c r="I310" s="196"/>
      <c r="J310" s="197">
        <f>ROUND(I310*H310,2)</f>
        <v>0</v>
      </c>
      <c r="K310" s="193" t="s">
        <v>134</v>
      </c>
      <c r="L310" s="60"/>
      <c r="M310" s="198" t="s">
        <v>21</v>
      </c>
      <c r="N310" s="199" t="s">
        <v>42</v>
      </c>
      <c r="O310" s="41"/>
      <c r="P310" s="200">
        <f>O310*H310</f>
        <v>0</v>
      </c>
      <c r="Q310" s="200">
        <v>0</v>
      </c>
      <c r="R310" s="200">
        <f>Q310*H310</f>
        <v>0</v>
      </c>
      <c r="S310" s="200">
        <v>0</v>
      </c>
      <c r="T310" s="201">
        <f>S310*H310</f>
        <v>0</v>
      </c>
      <c r="AR310" s="23" t="s">
        <v>135</v>
      </c>
      <c r="AT310" s="23" t="s">
        <v>130</v>
      </c>
      <c r="AU310" s="23" t="s">
        <v>81</v>
      </c>
      <c r="AY310" s="23" t="s">
        <v>128</v>
      </c>
      <c r="BE310" s="202">
        <f>IF(N310="základní",J310,0)</f>
        <v>0</v>
      </c>
      <c r="BF310" s="202">
        <f>IF(N310="snížená",J310,0)</f>
        <v>0</v>
      </c>
      <c r="BG310" s="202">
        <f>IF(N310="zákl. přenesená",J310,0)</f>
        <v>0</v>
      </c>
      <c r="BH310" s="202">
        <f>IF(N310="sníž. přenesená",J310,0)</f>
        <v>0</v>
      </c>
      <c r="BI310" s="202">
        <f>IF(N310="nulová",J310,0)</f>
        <v>0</v>
      </c>
      <c r="BJ310" s="23" t="s">
        <v>79</v>
      </c>
      <c r="BK310" s="202">
        <f>ROUND(I310*H310,2)</f>
        <v>0</v>
      </c>
      <c r="BL310" s="23" t="s">
        <v>135</v>
      </c>
      <c r="BM310" s="23" t="s">
        <v>457</v>
      </c>
    </row>
    <row r="311" spans="2:51" s="11" customFormat="1" ht="13.5">
      <c r="B311" s="206"/>
      <c r="C311" s="207"/>
      <c r="D311" s="203" t="s">
        <v>139</v>
      </c>
      <c r="E311" s="208" t="s">
        <v>21</v>
      </c>
      <c r="F311" s="209" t="s">
        <v>458</v>
      </c>
      <c r="G311" s="207"/>
      <c r="H311" s="210">
        <v>810</v>
      </c>
      <c r="I311" s="211"/>
      <c r="J311" s="207"/>
      <c r="K311" s="207"/>
      <c r="L311" s="212"/>
      <c r="M311" s="213"/>
      <c r="N311" s="214"/>
      <c r="O311" s="214"/>
      <c r="P311" s="214"/>
      <c r="Q311" s="214"/>
      <c r="R311" s="214"/>
      <c r="S311" s="214"/>
      <c r="T311" s="215"/>
      <c r="AT311" s="216" t="s">
        <v>139</v>
      </c>
      <c r="AU311" s="216" t="s">
        <v>81</v>
      </c>
      <c r="AV311" s="11" t="s">
        <v>81</v>
      </c>
      <c r="AW311" s="11" t="s">
        <v>34</v>
      </c>
      <c r="AX311" s="11" t="s">
        <v>71</v>
      </c>
      <c r="AY311" s="216" t="s">
        <v>128</v>
      </c>
    </row>
    <row r="312" spans="2:51" s="12" customFormat="1" ht="13.5">
      <c r="B312" s="217"/>
      <c r="C312" s="218"/>
      <c r="D312" s="203" t="s">
        <v>139</v>
      </c>
      <c r="E312" s="219" t="s">
        <v>21</v>
      </c>
      <c r="F312" s="220" t="s">
        <v>141</v>
      </c>
      <c r="G312" s="218"/>
      <c r="H312" s="221">
        <v>810</v>
      </c>
      <c r="I312" s="222"/>
      <c r="J312" s="218"/>
      <c r="K312" s="218"/>
      <c r="L312" s="223"/>
      <c r="M312" s="224"/>
      <c r="N312" s="225"/>
      <c r="O312" s="225"/>
      <c r="P312" s="225"/>
      <c r="Q312" s="225"/>
      <c r="R312" s="225"/>
      <c r="S312" s="225"/>
      <c r="T312" s="226"/>
      <c r="AT312" s="227" t="s">
        <v>139</v>
      </c>
      <c r="AU312" s="227" t="s">
        <v>81</v>
      </c>
      <c r="AV312" s="12" t="s">
        <v>135</v>
      </c>
      <c r="AW312" s="12" t="s">
        <v>34</v>
      </c>
      <c r="AX312" s="12" t="s">
        <v>79</v>
      </c>
      <c r="AY312" s="227" t="s">
        <v>128</v>
      </c>
    </row>
    <row r="313" spans="2:65" s="1" customFormat="1" ht="25.5" customHeight="1">
      <c r="B313" s="40"/>
      <c r="C313" s="191" t="s">
        <v>459</v>
      </c>
      <c r="D313" s="191" t="s">
        <v>130</v>
      </c>
      <c r="E313" s="192" t="s">
        <v>460</v>
      </c>
      <c r="F313" s="193" t="s">
        <v>461</v>
      </c>
      <c r="G313" s="194" t="s">
        <v>144</v>
      </c>
      <c r="H313" s="195">
        <v>405</v>
      </c>
      <c r="I313" s="196"/>
      <c r="J313" s="197">
        <f>ROUND(I313*H313,2)</f>
        <v>0</v>
      </c>
      <c r="K313" s="193" t="s">
        <v>134</v>
      </c>
      <c r="L313" s="60"/>
      <c r="M313" s="198" t="s">
        <v>21</v>
      </c>
      <c r="N313" s="199" t="s">
        <v>42</v>
      </c>
      <c r="O313" s="41"/>
      <c r="P313" s="200">
        <f>O313*H313</f>
        <v>0</v>
      </c>
      <c r="Q313" s="200">
        <v>0</v>
      </c>
      <c r="R313" s="200">
        <f>Q313*H313</f>
        <v>0</v>
      </c>
      <c r="S313" s="200">
        <v>0</v>
      </c>
      <c r="T313" s="201">
        <f>S313*H313</f>
        <v>0</v>
      </c>
      <c r="AR313" s="23" t="s">
        <v>135</v>
      </c>
      <c r="AT313" s="23" t="s">
        <v>130</v>
      </c>
      <c r="AU313" s="23" t="s">
        <v>81</v>
      </c>
      <c r="AY313" s="23" t="s">
        <v>128</v>
      </c>
      <c r="BE313" s="202">
        <f>IF(N313="základní",J313,0)</f>
        <v>0</v>
      </c>
      <c r="BF313" s="202">
        <f>IF(N313="snížená",J313,0)</f>
        <v>0</v>
      </c>
      <c r="BG313" s="202">
        <f>IF(N313="zákl. přenesená",J313,0)</f>
        <v>0</v>
      </c>
      <c r="BH313" s="202">
        <f>IF(N313="sníž. přenesená",J313,0)</f>
        <v>0</v>
      </c>
      <c r="BI313" s="202">
        <f>IF(N313="nulová",J313,0)</f>
        <v>0</v>
      </c>
      <c r="BJ313" s="23" t="s">
        <v>79</v>
      </c>
      <c r="BK313" s="202">
        <f>ROUND(I313*H313,2)</f>
        <v>0</v>
      </c>
      <c r="BL313" s="23" t="s">
        <v>135</v>
      </c>
      <c r="BM313" s="23" t="s">
        <v>462</v>
      </c>
    </row>
    <row r="314" spans="2:51" s="11" customFormat="1" ht="13.5">
      <c r="B314" s="206"/>
      <c r="C314" s="207"/>
      <c r="D314" s="203" t="s">
        <v>139</v>
      </c>
      <c r="E314" s="208" t="s">
        <v>21</v>
      </c>
      <c r="F314" s="209" t="s">
        <v>438</v>
      </c>
      <c r="G314" s="207"/>
      <c r="H314" s="210">
        <v>405</v>
      </c>
      <c r="I314" s="211"/>
      <c r="J314" s="207"/>
      <c r="K314" s="207"/>
      <c r="L314" s="212"/>
      <c r="M314" s="213"/>
      <c r="N314" s="214"/>
      <c r="O314" s="214"/>
      <c r="P314" s="214"/>
      <c r="Q314" s="214"/>
      <c r="R314" s="214"/>
      <c r="S314" s="214"/>
      <c r="T314" s="215"/>
      <c r="AT314" s="216" t="s">
        <v>139</v>
      </c>
      <c r="AU314" s="216" t="s">
        <v>81</v>
      </c>
      <c r="AV314" s="11" t="s">
        <v>81</v>
      </c>
      <c r="AW314" s="11" t="s">
        <v>34</v>
      </c>
      <c r="AX314" s="11" t="s">
        <v>71</v>
      </c>
      <c r="AY314" s="216" t="s">
        <v>128</v>
      </c>
    </row>
    <row r="315" spans="2:51" s="12" customFormat="1" ht="13.5">
      <c r="B315" s="217"/>
      <c r="C315" s="218"/>
      <c r="D315" s="203" t="s">
        <v>139</v>
      </c>
      <c r="E315" s="219" t="s">
        <v>21</v>
      </c>
      <c r="F315" s="220" t="s">
        <v>141</v>
      </c>
      <c r="G315" s="218"/>
      <c r="H315" s="221">
        <v>405</v>
      </c>
      <c r="I315" s="222"/>
      <c r="J315" s="218"/>
      <c r="K315" s="218"/>
      <c r="L315" s="223"/>
      <c r="M315" s="224"/>
      <c r="N315" s="225"/>
      <c r="O315" s="225"/>
      <c r="P315" s="225"/>
      <c r="Q315" s="225"/>
      <c r="R315" s="225"/>
      <c r="S315" s="225"/>
      <c r="T315" s="226"/>
      <c r="AT315" s="227" t="s">
        <v>139</v>
      </c>
      <c r="AU315" s="227" t="s">
        <v>81</v>
      </c>
      <c r="AV315" s="12" t="s">
        <v>135</v>
      </c>
      <c r="AW315" s="12" t="s">
        <v>34</v>
      </c>
      <c r="AX315" s="12" t="s">
        <v>79</v>
      </c>
      <c r="AY315" s="227" t="s">
        <v>128</v>
      </c>
    </row>
    <row r="316" spans="2:65" s="1" customFormat="1" ht="25.5" customHeight="1">
      <c r="B316" s="40"/>
      <c r="C316" s="191" t="s">
        <v>463</v>
      </c>
      <c r="D316" s="191" t="s">
        <v>130</v>
      </c>
      <c r="E316" s="192" t="s">
        <v>464</v>
      </c>
      <c r="F316" s="193" t="s">
        <v>465</v>
      </c>
      <c r="G316" s="194" t="s">
        <v>144</v>
      </c>
      <c r="H316" s="195">
        <v>405</v>
      </c>
      <c r="I316" s="196"/>
      <c r="J316" s="197">
        <f>ROUND(I316*H316,2)</f>
        <v>0</v>
      </c>
      <c r="K316" s="193" t="s">
        <v>134</v>
      </c>
      <c r="L316" s="60"/>
      <c r="M316" s="198" t="s">
        <v>21</v>
      </c>
      <c r="N316" s="199" t="s">
        <v>42</v>
      </c>
      <c r="O316" s="41"/>
      <c r="P316" s="200">
        <f>O316*H316</f>
        <v>0</v>
      </c>
      <c r="Q316" s="200">
        <v>0</v>
      </c>
      <c r="R316" s="200">
        <f>Q316*H316</f>
        <v>0</v>
      </c>
      <c r="S316" s="200">
        <v>0</v>
      </c>
      <c r="T316" s="201">
        <f>S316*H316</f>
        <v>0</v>
      </c>
      <c r="AR316" s="23" t="s">
        <v>135</v>
      </c>
      <c r="AT316" s="23" t="s">
        <v>130</v>
      </c>
      <c r="AU316" s="23" t="s">
        <v>81</v>
      </c>
      <c r="AY316" s="23" t="s">
        <v>128</v>
      </c>
      <c r="BE316" s="202">
        <f>IF(N316="základní",J316,0)</f>
        <v>0</v>
      </c>
      <c r="BF316" s="202">
        <f>IF(N316="snížená",J316,0)</f>
        <v>0</v>
      </c>
      <c r="BG316" s="202">
        <f>IF(N316="zákl. přenesená",J316,0)</f>
        <v>0</v>
      </c>
      <c r="BH316" s="202">
        <f>IF(N316="sníž. přenesená",J316,0)</f>
        <v>0</v>
      </c>
      <c r="BI316" s="202">
        <f>IF(N316="nulová",J316,0)</f>
        <v>0</v>
      </c>
      <c r="BJ316" s="23" t="s">
        <v>79</v>
      </c>
      <c r="BK316" s="202">
        <f>ROUND(I316*H316,2)</f>
        <v>0</v>
      </c>
      <c r="BL316" s="23" t="s">
        <v>135</v>
      </c>
      <c r="BM316" s="23" t="s">
        <v>466</v>
      </c>
    </row>
    <row r="317" spans="2:47" s="1" customFormat="1" ht="27">
      <c r="B317" s="40"/>
      <c r="C317" s="62"/>
      <c r="D317" s="203" t="s">
        <v>137</v>
      </c>
      <c r="E317" s="62"/>
      <c r="F317" s="204" t="s">
        <v>467</v>
      </c>
      <c r="G317" s="62"/>
      <c r="H317" s="62"/>
      <c r="I317" s="162"/>
      <c r="J317" s="62"/>
      <c r="K317" s="62"/>
      <c r="L317" s="60"/>
      <c r="M317" s="205"/>
      <c r="N317" s="41"/>
      <c r="O317" s="41"/>
      <c r="P317" s="41"/>
      <c r="Q317" s="41"/>
      <c r="R317" s="41"/>
      <c r="S317" s="41"/>
      <c r="T317" s="77"/>
      <c r="AT317" s="23" t="s">
        <v>137</v>
      </c>
      <c r="AU317" s="23" t="s">
        <v>81</v>
      </c>
    </row>
    <row r="318" spans="2:51" s="11" customFormat="1" ht="13.5">
      <c r="B318" s="206"/>
      <c r="C318" s="207"/>
      <c r="D318" s="203" t="s">
        <v>139</v>
      </c>
      <c r="E318" s="208" t="s">
        <v>21</v>
      </c>
      <c r="F318" s="209" t="s">
        <v>438</v>
      </c>
      <c r="G318" s="207"/>
      <c r="H318" s="210">
        <v>405</v>
      </c>
      <c r="I318" s="211"/>
      <c r="J318" s="207"/>
      <c r="K318" s="207"/>
      <c r="L318" s="212"/>
      <c r="M318" s="213"/>
      <c r="N318" s="214"/>
      <c r="O318" s="214"/>
      <c r="P318" s="214"/>
      <c r="Q318" s="214"/>
      <c r="R318" s="214"/>
      <c r="S318" s="214"/>
      <c r="T318" s="215"/>
      <c r="AT318" s="216" t="s">
        <v>139</v>
      </c>
      <c r="AU318" s="216" t="s">
        <v>81</v>
      </c>
      <c r="AV318" s="11" t="s">
        <v>81</v>
      </c>
      <c r="AW318" s="11" t="s">
        <v>34</v>
      </c>
      <c r="AX318" s="11" t="s">
        <v>71</v>
      </c>
      <c r="AY318" s="216" t="s">
        <v>128</v>
      </c>
    </row>
    <row r="319" spans="2:51" s="12" customFormat="1" ht="13.5">
      <c r="B319" s="217"/>
      <c r="C319" s="218"/>
      <c r="D319" s="203" t="s">
        <v>139</v>
      </c>
      <c r="E319" s="219" t="s">
        <v>21</v>
      </c>
      <c r="F319" s="220" t="s">
        <v>141</v>
      </c>
      <c r="G319" s="218"/>
      <c r="H319" s="221">
        <v>405</v>
      </c>
      <c r="I319" s="222"/>
      <c r="J319" s="218"/>
      <c r="K319" s="218"/>
      <c r="L319" s="223"/>
      <c r="M319" s="224"/>
      <c r="N319" s="225"/>
      <c r="O319" s="225"/>
      <c r="P319" s="225"/>
      <c r="Q319" s="225"/>
      <c r="R319" s="225"/>
      <c r="S319" s="225"/>
      <c r="T319" s="226"/>
      <c r="AT319" s="227" t="s">
        <v>139</v>
      </c>
      <c r="AU319" s="227" t="s">
        <v>81</v>
      </c>
      <c r="AV319" s="12" t="s">
        <v>135</v>
      </c>
      <c r="AW319" s="12" t="s">
        <v>34</v>
      </c>
      <c r="AX319" s="12" t="s">
        <v>79</v>
      </c>
      <c r="AY319" s="227" t="s">
        <v>128</v>
      </c>
    </row>
    <row r="320" spans="2:65" s="1" customFormat="1" ht="38.25" customHeight="1">
      <c r="B320" s="40"/>
      <c r="C320" s="191" t="s">
        <v>468</v>
      </c>
      <c r="D320" s="191" t="s">
        <v>130</v>
      </c>
      <c r="E320" s="192" t="s">
        <v>469</v>
      </c>
      <c r="F320" s="193" t="s">
        <v>470</v>
      </c>
      <c r="G320" s="194" t="s">
        <v>144</v>
      </c>
      <c r="H320" s="195">
        <v>36</v>
      </c>
      <c r="I320" s="196"/>
      <c r="J320" s="197">
        <f>ROUND(I320*H320,2)</f>
        <v>0</v>
      </c>
      <c r="K320" s="193" t="s">
        <v>21</v>
      </c>
      <c r="L320" s="60"/>
      <c r="M320" s="198" t="s">
        <v>21</v>
      </c>
      <c r="N320" s="199" t="s">
        <v>42</v>
      </c>
      <c r="O320" s="41"/>
      <c r="P320" s="200">
        <f>O320*H320</f>
        <v>0</v>
      </c>
      <c r="Q320" s="200">
        <v>0.19536</v>
      </c>
      <c r="R320" s="200">
        <f>Q320*H320</f>
        <v>7.03296</v>
      </c>
      <c r="S320" s="200">
        <v>0</v>
      </c>
      <c r="T320" s="201">
        <f>S320*H320</f>
        <v>0</v>
      </c>
      <c r="AR320" s="23" t="s">
        <v>135</v>
      </c>
      <c r="AT320" s="23" t="s">
        <v>130</v>
      </c>
      <c r="AU320" s="23" t="s">
        <v>81</v>
      </c>
      <c r="AY320" s="23" t="s">
        <v>128</v>
      </c>
      <c r="BE320" s="202">
        <f>IF(N320="základní",J320,0)</f>
        <v>0</v>
      </c>
      <c r="BF320" s="202">
        <f>IF(N320="snížená",J320,0)</f>
        <v>0</v>
      </c>
      <c r="BG320" s="202">
        <f>IF(N320="zákl. přenesená",J320,0)</f>
        <v>0</v>
      </c>
      <c r="BH320" s="202">
        <f>IF(N320="sníž. přenesená",J320,0)</f>
        <v>0</v>
      </c>
      <c r="BI320" s="202">
        <f>IF(N320="nulová",J320,0)</f>
        <v>0</v>
      </c>
      <c r="BJ320" s="23" t="s">
        <v>79</v>
      </c>
      <c r="BK320" s="202">
        <f>ROUND(I320*H320,2)</f>
        <v>0</v>
      </c>
      <c r="BL320" s="23" t="s">
        <v>135</v>
      </c>
      <c r="BM320" s="23" t="s">
        <v>471</v>
      </c>
    </row>
    <row r="321" spans="2:47" s="1" customFormat="1" ht="148.5">
      <c r="B321" s="40"/>
      <c r="C321" s="62"/>
      <c r="D321" s="203" t="s">
        <v>137</v>
      </c>
      <c r="E321" s="62"/>
      <c r="F321" s="204" t="s">
        <v>472</v>
      </c>
      <c r="G321" s="62"/>
      <c r="H321" s="62"/>
      <c r="I321" s="162"/>
      <c r="J321" s="62"/>
      <c r="K321" s="62"/>
      <c r="L321" s="60"/>
      <c r="M321" s="205"/>
      <c r="N321" s="41"/>
      <c r="O321" s="41"/>
      <c r="P321" s="41"/>
      <c r="Q321" s="41"/>
      <c r="R321" s="41"/>
      <c r="S321" s="41"/>
      <c r="T321" s="77"/>
      <c r="AT321" s="23" t="s">
        <v>137</v>
      </c>
      <c r="AU321" s="23" t="s">
        <v>81</v>
      </c>
    </row>
    <row r="322" spans="2:51" s="11" customFormat="1" ht="13.5">
      <c r="B322" s="206"/>
      <c r="C322" s="207"/>
      <c r="D322" s="203" t="s">
        <v>139</v>
      </c>
      <c r="E322" s="208" t="s">
        <v>21</v>
      </c>
      <c r="F322" s="209" t="s">
        <v>344</v>
      </c>
      <c r="G322" s="207"/>
      <c r="H322" s="210">
        <v>36</v>
      </c>
      <c r="I322" s="211"/>
      <c r="J322" s="207"/>
      <c r="K322" s="207"/>
      <c r="L322" s="212"/>
      <c r="M322" s="213"/>
      <c r="N322" s="214"/>
      <c r="O322" s="214"/>
      <c r="P322" s="214"/>
      <c r="Q322" s="214"/>
      <c r="R322" s="214"/>
      <c r="S322" s="214"/>
      <c r="T322" s="215"/>
      <c r="AT322" s="216" t="s">
        <v>139</v>
      </c>
      <c r="AU322" s="216" t="s">
        <v>81</v>
      </c>
      <c r="AV322" s="11" t="s">
        <v>81</v>
      </c>
      <c r="AW322" s="11" t="s">
        <v>34</v>
      </c>
      <c r="AX322" s="11" t="s">
        <v>71</v>
      </c>
      <c r="AY322" s="216" t="s">
        <v>128</v>
      </c>
    </row>
    <row r="323" spans="2:51" s="12" customFormat="1" ht="13.5">
      <c r="B323" s="217"/>
      <c r="C323" s="218"/>
      <c r="D323" s="203" t="s">
        <v>139</v>
      </c>
      <c r="E323" s="219" t="s">
        <v>21</v>
      </c>
      <c r="F323" s="220" t="s">
        <v>141</v>
      </c>
      <c r="G323" s="218"/>
      <c r="H323" s="221">
        <v>36</v>
      </c>
      <c r="I323" s="222"/>
      <c r="J323" s="218"/>
      <c r="K323" s="218"/>
      <c r="L323" s="223"/>
      <c r="M323" s="224"/>
      <c r="N323" s="225"/>
      <c r="O323" s="225"/>
      <c r="P323" s="225"/>
      <c r="Q323" s="225"/>
      <c r="R323" s="225"/>
      <c r="S323" s="225"/>
      <c r="T323" s="226"/>
      <c r="AT323" s="227" t="s">
        <v>139</v>
      </c>
      <c r="AU323" s="227" t="s">
        <v>81</v>
      </c>
      <c r="AV323" s="12" t="s">
        <v>135</v>
      </c>
      <c r="AW323" s="12" t="s">
        <v>34</v>
      </c>
      <c r="AX323" s="12" t="s">
        <v>79</v>
      </c>
      <c r="AY323" s="227" t="s">
        <v>128</v>
      </c>
    </row>
    <row r="324" spans="2:65" s="1" customFormat="1" ht="16.5" customHeight="1">
      <c r="B324" s="40"/>
      <c r="C324" s="228" t="s">
        <v>473</v>
      </c>
      <c r="D324" s="228" t="s">
        <v>242</v>
      </c>
      <c r="E324" s="229" t="s">
        <v>474</v>
      </c>
      <c r="F324" s="230" t="s">
        <v>475</v>
      </c>
      <c r="G324" s="231" t="s">
        <v>245</v>
      </c>
      <c r="H324" s="232">
        <v>14.4</v>
      </c>
      <c r="I324" s="233"/>
      <c r="J324" s="234">
        <f>ROUND(I324*H324,2)</f>
        <v>0</v>
      </c>
      <c r="K324" s="230" t="s">
        <v>134</v>
      </c>
      <c r="L324" s="235"/>
      <c r="M324" s="236" t="s">
        <v>21</v>
      </c>
      <c r="N324" s="237" t="s">
        <v>42</v>
      </c>
      <c r="O324" s="41"/>
      <c r="P324" s="200">
        <f>O324*H324</f>
        <v>0</v>
      </c>
      <c r="Q324" s="200">
        <v>1</v>
      </c>
      <c r="R324" s="200">
        <f>Q324*H324</f>
        <v>14.4</v>
      </c>
      <c r="S324" s="200">
        <v>0</v>
      </c>
      <c r="T324" s="201">
        <f>S324*H324</f>
        <v>0</v>
      </c>
      <c r="AR324" s="23" t="s">
        <v>176</v>
      </c>
      <c r="AT324" s="23" t="s">
        <v>242</v>
      </c>
      <c r="AU324" s="23" t="s">
        <v>81</v>
      </c>
      <c r="AY324" s="23" t="s">
        <v>128</v>
      </c>
      <c r="BE324" s="202">
        <f>IF(N324="základní",J324,0)</f>
        <v>0</v>
      </c>
      <c r="BF324" s="202">
        <f>IF(N324="snížená",J324,0)</f>
        <v>0</v>
      </c>
      <c r="BG324" s="202">
        <f>IF(N324="zákl. přenesená",J324,0)</f>
        <v>0</v>
      </c>
      <c r="BH324" s="202">
        <f>IF(N324="sníž. přenesená",J324,0)</f>
        <v>0</v>
      </c>
      <c r="BI324" s="202">
        <f>IF(N324="nulová",J324,0)</f>
        <v>0</v>
      </c>
      <c r="BJ324" s="23" t="s">
        <v>79</v>
      </c>
      <c r="BK324" s="202">
        <f>ROUND(I324*H324,2)</f>
        <v>0</v>
      </c>
      <c r="BL324" s="23" t="s">
        <v>135</v>
      </c>
      <c r="BM324" s="23" t="s">
        <v>476</v>
      </c>
    </row>
    <row r="325" spans="2:51" s="11" customFormat="1" ht="13.5">
      <c r="B325" s="206"/>
      <c r="C325" s="207"/>
      <c r="D325" s="203" t="s">
        <v>139</v>
      </c>
      <c r="E325" s="208" t="s">
        <v>21</v>
      </c>
      <c r="F325" s="209" t="s">
        <v>477</v>
      </c>
      <c r="G325" s="207"/>
      <c r="H325" s="210">
        <v>14.4</v>
      </c>
      <c r="I325" s="211"/>
      <c r="J325" s="207"/>
      <c r="K325" s="207"/>
      <c r="L325" s="212"/>
      <c r="M325" s="213"/>
      <c r="N325" s="214"/>
      <c r="O325" s="214"/>
      <c r="P325" s="214"/>
      <c r="Q325" s="214"/>
      <c r="R325" s="214"/>
      <c r="S325" s="214"/>
      <c r="T325" s="215"/>
      <c r="AT325" s="216" t="s">
        <v>139</v>
      </c>
      <c r="AU325" s="216" t="s">
        <v>81</v>
      </c>
      <c r="AV325" s="11" t="s">
        <v>81</v>
      </c>
      <c r="AW325" s="11" t="s">
        <v>34</v>
      </c>
      <c r="AX325" s="11" t="s">
        <v>71</v>
      </c>
      <c r="AY325" s="216" t="s">
        <v>128</v>
      </c>
    </row>
    <row r="326" spans="2:51" s="12" customFormat="1" ht="13.5">
      <c r="B326" s="217"/>
      <c r="C326" s="218"/>
      <c r="D326" s="203" t="s">
        <v>139</v>
      </c>
      <c r="E326" s="219" t="s">
        <v>21</v>
      </c>
      <c r="F326" s="220" t="s">
        <v>141</v>
      </c>
      <c r="G326" s="218"/>
      <c r="H326" s="221">
        <v>14.4</v>
      </c>
      <c r="I326" s="222"/>
      <c r="J326" s="218"/>
      <c r="K326" s="218"/>
      <c r="L326" s="223"/>
      <c r="M326" s="224"/>
      <c r="N326" s="225"/>
      <c r="O326" s="225"/>
      <c r="P326" s="225"/>
      <c r="Q326" s="225"/>
      <c r="R326" s="225"/>
      <c r="S326" s="225"/>
      <c r="T326" s="226"/>
      <c r="AT326" s="227" t="s">
        <v>139</v>
      </c>
      <c r="AU326" s="227" t="s">
        <v>81</v>
      </c>
      <c r="AV326" s="12" t="s">
        <v>135</v>
      </c>
      <c r="AW326" s="12" t="s">
        <v>34</v>
      </c>
      <c r="AX326" s="12" t="s">
        <v>79</v>
      </c>
      <c r="AY326" s="227" t="s">
        <v>128</v>
      </c>
    </row>
    <row r="327" spans="2:65" s="1" customFormat="1" ht="51" customHeight="1">
      <c r="B327" s="40"/>
      <c r="C327" s="191" t="s">
        <v>478</v>
      </c>
      <c r="D327" s="191" t="s">
        <v>130</v>
      </c>
      <c r="E327" s="192" t="s">
        <v>479</v>
      </c>
      <c r="F327" s="193" t="s">
        <v>480</v>
      </c>
      <c r="G327" s="194" t="s">
        <v>144</v>
      </c>
      <c r="H327" s="195">
        <v>352</v>
      </c>
      <c r="I327" s="196"/>
      <c r="J327" s="197">
        <f>ROUND(I327*H327,2)</f>
        <v>0</v>
      </c>
      <c r="K327" s="193" t="s">
        <v>134</v>
      </c>
      <c r="L327" s="60"/>
      <c r="M327" s="198" t="s">
        <v>21</v>
      </c>
      <c r="N327" s="199" t="s">
        <v>42</v>
      </c>
      <c r="O327" s="41"/>
      <c r="P327" s="200">
        <f>O327*H327</f>
        <v>0</v>
      </c>
      <c r="Q327" s="200">
        <v>0.08425</v>
      </c>
      <c r="R327" s="200">
        <f>Q327*H327</f>
        <v>29.656000000000002</v>
      </c>
      <c r="S327" s="200">
        <v>0</v>
      </c>
      <c r="T327" s="201">
        <f>S327*H327</f>
        <v>0</v>
      </c>
      <c r="AR327" s="23" t="s">
        <v>135</v>
      </c>
      <c r="AT327" s="23" t="s">
        <v>130</v>
      </c>
      <c r="AU327" s="23" t="s">
        <v>81</v>
      </c>
      <c r="AY327" s="23" t="s">
        <v>128</v>
      </c>
      <c r="BE327" s="202">
        <f>IF(N327="základní",J327,0)</f>
        <v>0</v>
      </c>
      <c r="BF327" s="202">
        <f>IF(N327="snížená",J327,0)</f>
        <v>0</v>
      </c>
      <c r="BG327" s="202">
        <f>IF(N327="zákl. přenesená",J327,0)</f>
        <v>0</v>
      </c>
      <c r="BH327" s="202">
        <f>IF(N327="sníž. přenesená",J327,0)</f>
        <v>0</v>
      </c>
      <c r="BI327" s="202">
        <f>IF(N327="nulová",J327,0)</f>
        <v>0</v>
      </c>
      <c r="BJ327" s="23" t="s">
        <v>79</v>
      </c>
      <c r="BK327" s="202">
        <f>ROUND(I327*H327,2)</f>
        <v>0</v>
      </c>
      <c r="BL327" s="23" t="s">
        <v>135</v>
      </c>
      <c r="BM327" s="23" t="s">
        <v>481</v>
      </c>
    </row>
    <row r="328" spans="2:47" s="1" customFormat="1" ht="121.5">
      <c r="B328" s="40"/>
      <c r="C328" s="62"/>
      <c r="D328" s="203" t="s">
        <v>137</v>
      </c>
      <c r="E328" s="62"/>
      <c r="F328" s="204" t="s">
        <v>482</v>
      </c>
      <c r="G328" s="62"/>
      <c r="H328" s="62"/>
      <c r="I328" s="162"/>
      <c r="J328" s="62"/>
      <c r="K328" s="62"/>
      <c r="L328" s="60"/>
      <c r="M328" s="205"/>
      <c r="N328" s="41"/>
      <c r="O328" s="41"/>
      <c r="P328" s="41"/>
      <c r="Q328" s="41"/>
      <c r="R328" s="41"/>
      <c r="S328" s="41"/>
      <c r="T328" s="77"/>
      <c r="AT328" s="23" t="s">
        <v>137</v>
      </c>
      <c r="AU328" s="23" t="s">
        <v>81</v>
      </c>
    </row>
    <row r="329" spans="2:51" s="11" customFormat="1" ht="13.5">
      <c r="B329" s="206"/>
      <c r="C329" s="207"/>
      <c r="D329" s="203" t="s">
        <v>139</v>
      </c>
      <c r="E329" s="208" t="s">
        <v>21</v>
      </c>
      <c r="F329" s="209" t="s">
        <v>483</v>
      </c>
      <c r="G329" s="207"/>
      <c r="H329" s="210">
        <v>352</v>
      </c>
      <c r="I329" s="211"/>
      <c r="J329" s="207"/>
      <c r="K329" s="207"/>
      <c r="L329" s="212"/>
      <c r="M329" s="213"/>
      <c r="N329" s="214"/>
      <c r="O329" s="214"/>
      <c r="P329" s="214"/>
      <c r="Q329" s="214"/>
      <c r="R329" s="214"/>
      <c r="S329" s="214"/>
      <c r="T329" s="215"/>
      <c r="AT329" s="216" t="s">
        <v>139</v>
      </c>
      <c r="AU329" s="216" t="s">
        <v>81</v>
      </c>
      <c r="AV329" s="11" t="s">
        <v>81</v>
      </c>
      <c r="AW329" s="11" t="s">
        <v>34</v>
      </c>
      <c r="AX329" s="11" t="s">
        <v>71</v>
      </c>
      <c r="AY329" s="216" t="s">
        <v>128</v>
      </c>
    </row>
    <row r="330" spans="2:51" s="12" customFormat="1" ht="13.5">
      <c r="B330" s="217"/>
      <c r="C330" s="218"/>
      <c r="D330" s="203" t="s">
        <v>139</v>
      </c>
      <c r="E330" s="219" t="s">
        <v>21</v>
      </c>
      <c r="F330" s="220" t="s">
        <v>141</v>
      </c>
      <c r="G330" s="218"/>
      <c r="H330" s="221">
        <v>352</v>
      </c>
      <c r="I330" s="222"/>
      <c r="J330" s="218"/>
      <c r="K330" s="218"/>
      <c r="L330" s="223"/>
      <c r="M330" s="224"/>
      <c r="N330" s="225"/>
      <c r="O330" s="225"/>
      <c r="P330" s="225"/>
      <c r="Q330" s="225"/>
      <c r="R330" s="225"/>
      <c r="S330" s="225"/>
      <c r="T330" s="226"/>
      <c r="AT330" s="227" t="s">
        <v>139</v>
      </c>
      <c r="AU330" s="227" t="s">
        <v>81</v>
      </c>
      <c r="AV330" s="12" t="s">
        <v>135</v>
      </c>
      <c r="AW330" s="12" t="s">
        <v>34</v>
      </c>
      <c r="AX330" s="12" t="s">
        <v>79</v>
      </c>
      <c r="AY330" s="227" t="s">
        <v>128</v>
      </c>
    </row>
    <row r="331" spans="2:65" s="1" customFormat="1" ht="16.5" customHeight="1">
      <c r="B331" s="40"/>
      <c r="C331" s="228" t="s">
        <v>484</v>
      </c>
      <c r="D331" s="228" t="s">
        <v>242</v>
      </c>
      <c r="E331" s="229" t="s">
        <v>485</v>
      </c>
      <c r="F331" s="230" t="s">
        <v>486</v>
      </c>
      <c r="G331" s="231" t="s">
        <v>144</v>
      </c>
      <c r="H331" s="232">
        <v>359.04</v>
      </c>
      <c r="I331" s="233"/>
      <c r="J331" s="234">
        <f>ROUND(I331*H331,2)</f>
        <v>0</v>
      </c>
      <c r="K331" s="230" t="s">
        <v>134</v>
      </c>
      <c r="L331" s="235"/>
      <c r="M331" s="236" t="s">
        <v>21</v>
      </c>
      <c r="N331" s="237" t="s">
        <v>42</v>
      </c>
      <c r="O331" s="41"/>
      <c r="P331" s="200">
        <f>O331*H331</f>
        <v>0</v>
      </c>
      <c r="Q331" s="200">
        <v>0.131</v>
      </c>
      <c r="R331" s="200">
        <f>Q331*H331</f>
        <v>47.034240000000004</v>
      </c>
      <c r="S331" s="200">
        <v>0</v>
      </c>
      <c r="T331" s="201">
        <f>S331*H331</f>
        <v>0</v>
      </c>
      <c r="AR331" s="23" t="s">
        <v>176</v>
      </c>
      <c r="AT331" s="23" t="s">
        <v>242</v>
      </c>
      <c r="AU331" s="23" t="s">
        <v>81</v>
      </c>
      <c r="AY331" s="23" t="s">
        <v>128</v>
      </c>
      <c r="BE331" s="202">
        <f>IF(N331="základní",J331,0)</f>
        <v>0</v>
      </c>
      <c r="BF331" s="202">
        <f>IF(N331="snížená",J331,0)</f>
        <v>0</v>
      </c>
      <c r="BG331" s="202">
        <f>IF(N331="zákl. přenesená",J331,0)</f>
        <v>0</v>
      </c>
      <c r="BH331" s="202">
        <f>IF(N331="sníž. přenesená",J331,0)</f>
        <v>0</v>
      </c>
      <c r="BI331" s="202">
        <f>IF(N331="nulová",J331,0)</f>
        <v>0</v>
      </c>
      <c r="BJ331" s="23" t="s">
        <v>79</v>
      </c>
      <c r="BK331" s="202">
        <f>ROUND(I331*H331,2)</f>
        <v>0</v>
      </c>
      <c r="BL331" s="23" t="s">
        <v>135</v>
      </c>
      <c r="BM331" s="23" t="s">
        <v>487</v>
      </c>
    </row>
    <row r="332" spans="2:51" s="11" customFormat="1" ht="13.5">
      <c r="B332" s="206"/>
      <c r="C332" s="207"/>
      <c r="D332" s="203" t="s">
        <v>139</v>
      </c>
      <c r="E332" s="208" t="s">
        <v>21</v>
      </c>
      <c r="F332" s="209" t="s">
        <v>488</v>
      </c>
      <c r="G332" s="207"/>
      <c r="H332" s="210">
        <v>359.04</v>
      </c>
      <c r="I332" s="211"/>
      <c r="J332" s="207"/>
      <c r="K332" s="207"/>
      <c r="L332" s="212"/>
      <c r="M332" s="213"/>
      <c r="N332" s="214"/>
      <c r="O332" s="214"/>
      <c r="P332" s="214"/>
      <c r="Q332" s="214"/>
      <c r="R332" s="214"/>
      <c r="S332" s="214"/>
      <c r="T332" s="215"/>
      <c r="AT332" s="216" t="s">
        <v>139</v>
      </c>
      <c r="AU332" s="216" t="s">
        <v>81</v>
      </c>
      <c r="AV332" s="11" t="s">
        <v>81</v>
      </c>
      <c r="AW332" s="11" t="s">
        <v>34</v>
      </c>
      <c r="AX332" s="11" t="s">
        <v>71</v>
      </c>
      <c r="AY332" s="216" t="s">
        <v>128</v>
      </c>
    </row>
    <row r="333" spans="2:51" s="12" customFormat="1" ht="13.5">
      <c r="B333" s="217"/>
      <c r="C333" s="218"/>
      <c r="D333" s="203" t="s">
        <v>139</v>
      </c>
      <c r="E333" s="219" t="s">
        <v>21</v>
      </c>
      <c r="F333" s="220" t="s">
        <v>141</v>
      </c>
      <c r="G333" s="218"/>
      <c r="H333" s="221">
        <v>359.04</v>
      </c>
      <c r="I333" s="222"/>
      <c r="J333" s="218"/>
      <c r="K333" s="218"/>
      <c r="L333" s="223"/>
      <c r="M333" s="224"/>
      <c r="N333" s="225"/>
      <c r="O333" s="225"/>
      <c r="P333" s="225"/>
      <c r="Q333" s="225"/>
      <c r="R333" s="225"/>
      <c r="S333" s="225"/>
      <c r="T333" s="226"/>
      <c r="AT333" s="227" t="s">
        <v>139</v>
      </c>
      <c r="AU333" s="227" t="s">
        <v>81</v>
      </c>
      <c r="AV333" s="12" t="s">
        <v>135</v>
      </c>
      <c r="AW333" s="12" t="s">
        <v>34</v>
      </c>
      <c r="AX333" s="12" t="s">
        <v>79</v>
      </c>
      <c r="AY333" s="227" t="s">
        <v>128</v>
      </c>
    </row>
    <row r="334" spans="2:65" s="1" customFormat="1" ht="63.75" customHeight="1">
      <c r="B334" s="40"/>
      <c r="C334" s="191" t="s">
        <v>489</v>
      </c>
      <c r="D334" s="191" t="s">
        <v>130</v>
      </c>
      <c r="E334" s="192" t="s">
        <v>490</v>
      </c>
      <c r="F334" s="193" t="s">
        <v>491</v>
      </c>
      <c r="G334" s="194" t="s">
        <v>144</v>
      </c>
      <c r="H334" s="195">
        <v>376</v>
      </c>
      <c r="I334" s="196"/>
      <c r="J334" s="197">
        <f>ROUND(I334*H334,2)</f>
        <v>0</v>
      </c>
      <c r="K334" s="193" t="s">
        <v>134</v>
      </c>
      <c r="L334" s="60"/>
      <c r="M334" s="198" t="s">
        <v>21</v>
      </c>
      <c r="N334" s="199" t="s">
        <v>42</v>
      </c>
      <c r="O334" s="41"/>
      <c r="P334" s="200">
        <f>O334*H334</f>
        <v>0</v>
      </c>
      <c r="Q334" s="200">
        <v>0</v>
      </c>
      <c r="R334" s="200">
        <f>Q334*H334</f>
        <v>0</v>
      </c>
      <c r="S334" s="200">
        <v>0</v>
      </c>
      <c r="T334" s="201">
        <f>S334*H334</f>
        <v>0</v>
      </c>
      <c r="AR334" s="23" t="s">
        <v>135</v>
      </c>
      <c r="AT334" s="23" t="s">
        <v>130</v>
      </c>
      <c r="AU334" s="23" t="s">
        <v>81</v>
      </c>
      <c r="AY334" s="23" t="s">
        <v>128</v>
      </c>
      <c r="BE334" s="202">
        <f>IF(N334="základní",J334,0)</f>
        <v>0</v>
      </c>
      <c r="BF334" s="202">
        <f>IF(N334="snížená",J334,0)</f>
        <v>0</v>
      </c>
      <c r="BG334" s="202">
        <f>IF(N334="zákl. přenesená",J334,0)</f>
        <v>0</v>
      </c>
      <c r="BH334" s="202">
        <f>IF(N334="sníž. přenesená",J334,0)</f>
        <v>0</v>
      </c>
      <c r="BI334" s="202">
        <f>IF(N334="nulová",J334,0)</f>
        <v>0</v>
      </c>
      <c r="BJ334" s="23" t="s">
        <v>79</v>
      </c>
      <c r="BK334" s="202">
        <f>ROUND(I334*H334,2)</f>
        <v>0</v>
      </c>
      <c r="BL334" s="23" t="s">
        <v>135</v>
      </c>
      <c r="BM334" s="23" t="s">
        <v>492</v>
      </c>
    </row>
    <row r="335" spans="2:47" s="1" customFormat="1" ht="121.5">
      <c r="B335" s="40"/>
      <c r="C335" s="62"/>
      <c r="D335" s="203" t="s">
        <v>137</v>
      </c>
      <c r="E335" s="62"/>
      <c r="F335" s="204" t="s">
        <v>482</v>
      </c>
      <c r="G335" s="62"/>
      <c r="H335" s="62"/>
      <c r="I335" s="162"/>
      <c r="J335" s="62"/>
      <c r="K335" s="62"/>
      <c r="L335" s="60"/>
      <c r="M335" s="205"/>
      <c r="N335" s="41"/>
      <c r="O335" s="41"/>
      <c r="P335" s="41"/>
      <c r="Q335" s="41"/>
      <c r="R335" s="41"/>
      <c r="S335" s="41"/>
      <c r="T335" s="77"/>
      <c r="AT335" s="23" t="s">
        <v>137</v>
      </c>
      <c r="AU335" s="23" t="s">
        <v>81</v>
      </c>
    </row>
    <row r="336" spans="2:51" s="11" customFormat="1" ht="13.5">
      <c r="B336" s="206"/>
      <c r="C336" s="207"/>
      <c r="D336" s="203" t="s">
        <v>139</v>
      </c>
      <c r="E336" s="208" t="s">
        <v>21</v>
      </c>
      <c r="F336" s="209" t="s">
        <v>493</v>
      </c>
      <c r="G336" s="207"/>
      <c r="H336" s="210">
        <v>376</v>
      </c>
      <c r="I336" s="211"/>
      <c r="J336" s="207"/>
      <c r="K336" s="207"/>
      <c r="L336" s="212"/>
      <c r="M336" s="213"/>
      <c r="N336" s="214"/>
      <c r="O336" s="214"/>
      <c r="P336" s="214"/>
      <c r="Q336" s="214"/>
      <c r="R336" s="214"/>
      <c r="S336" s="214"/>
      <c r="T336" s="215"/>
      <c r="AT336" s="216" t="s">
        <v>139</v>
      </c>
      <c r="AU336" s="216" t="s">
        <v>81</v>
      </c>
      <c r="AV336" s="11" t="s">
        <v>81</v>
      </c>
      <c r="AW336" s="11" t="s">
        <v>34</v>
      </c>
      <c r="AX336" s="11" t="s">
        <v>71</v>
      </c>
      <c r="AY336" s="216" t="s">
        <v>128</v>
      </c>
    </row>
    <row r="337" spans="2:51" s="12" customFormat="1" ht="13.5">
      <c r="B337" s="217"/>
      <c r="C337" s="218"/>
      <c r="D337" s="203" t="s">
        <v>139</v>
      </c>
      <c r="E337" s="219" t="s">
        <v>21</v>
      </c>
      <c r="F337" s="220" t="s">
        <v>141</v>
      </c>
      <c r="G337" s="218"/>
      <c r="H337" s="221">
        <v>376</v>
      </c>
      <c r="I337" s="222"/>
      <c r="J337" s="218"/>
      <c r="K337" s="218"/>
      <c r="L337" s="223"/>
      <c r="M337" s="224"/>
      <c r="N337" s="225"/>
      <c r="O337" s="225"/>
      <c r="P337" s="225"/>
      <c r="Q337" s="225"/>
      <c r="R337" s="225"/>
      <c r="S337" s="225"/>
      <c r="T337" s="226"/>
      <c r="AT337" s="227" t="s">
        <v>139</v>
      </c>
      <c r="AU337" s="227" t="s">
        <v>81</v>
      </c>
      <c r="AV337" s="12" t="s">
        <v>135</v>
      </c>
      <c r="AW337" s="12" t="s">
        <v>34</v>
      </c>
      <c r="AX337" s="12" t="s">
        <v>79</v>
      </c>
      <c r="AY337" s="227" t="s">
        <v>128</v>
      </c>
    </row>
    <row r="338" spans="2:65" s="1" customFormat="1" ht="51" customHeight="1">
      <c r="B338" s="40"/>
      <c r="C338" s="191" t="s">
        <v>494</v>
      </c>
      <c r="D338" s="191" t="s">
        <v>130</v>
      </c>
      <c r="E338" s="192" t="s">
        <v>495</v>
      </c>
      <c r="F338" s="193" t="s">
        <v>496</v>
      </c>
      <c r="G338" s="194" t="s">
        <v>144</v>
      </c>
      <c r="H338" s="195">
        <v>24</v>
      </c>
      <c r="I338" s="196"/>
      <c r="J338" s="197">
        <f>ROUND(I338*H338,2)</f>
        <v>0</v>
      </c>
      <c r="K338" s="193" t="s">
        <v>134</v>
      </c>
      <c r="L338" s="60"/>
      <c r="M338" s="198" t="s">
        <v>21</v>
      </c>
      <c r="N338" s="199" t="s">
        <v>42</v>
      </c>
      <c r="O338" s="41"/>
      <c r="P338" s="200">
        <f>O338*H338</f>
        <v>0</v>
      </c>
      <c r="Q338" s="200">
        <v>0.1461</v>
      </c>
      <c r="R338" s="200">
        <f>Q338*H338</f>
        <v>3.5064</v>
      </c>
      <c r="S338" s="200">
        <v>0</v>
      </c>
      <c r="T338" s="201">
        <f>S338*H338</f>
        <v>0</v>
      </c>
      <c r="AR338" s="23" t="s">
        <v>135</v>
      </c>
      <c r="AT338" s="23" t="s">
        <v>130</v>
      </c>
      <c r="AU338" s="23" t="s">
        <v>81</v>
      </c>
      <c r="AY338" s="23" t="s">
        <v>128</v>
      </c>
      <c r="BE338" s="202">
        <f>IF(N338="základní",J338,0)</f>
        <v>0</v>
      </c>
      <c r="BF338" s="202">
        <f>IF(N338="snížená",J338,0)</f>
        <v>0</v>
      </c>
      <c r="BG338" s="202">
        <f>IF(N338="zákl. přenesená",J338,0)</f>
        <v>0</v>
      </c>
      <c r="BH338" s="202">
        <f>IF(N338="sníž. přenesená",J338,0)</f>
        <v>0</v>
      </c>
      <c r="BI338" s="202">
        <f>IF(N338="nulová",J338,0)</f>
        <v>0</v>
      </c>
      <c r="BJ338" s="23" t="s">
        <v>79</v>
      </c>
      <c r="BK338" s="202">
        <f>ROUND(I338*H338,2)</f>
        <v>0</v>
      </c>
      <c r="BL338" s="23" t="s">
        <v>135</v>
      </c>
      <c r="BM338" s="23" t="s">
        <v>497</v>
      </c>
    </row>
    <row r="339" spans="2:47" s="1" customFormat="1" ht="81">
      <c r="B339" s="40"/>
      <c r="C339" s="62"/>
      <c r="D339" s="203" t="s">
        <v>137</v>
      </c>
      <c r="E339" s="62"/>
      <c r="F339" s="204" t="s">
        <v>498</v>
      </c>
      <c r="G339" s="62"/>
      <c r="H339" s="62"/>
      <c r="I339" s="162"/>
      <c r="J339" s="62"/>
      <c r="K339" s="62"/>
      <c r="L339" s="60"/>
      <c r="M339" s="205"/>
      <c r="N339" s="41"/>
      <c r="O339" s="41"/>
      <c r="P339" s="41"/>
      <c r="Q339" s="41"/>
      <c r="R339" s="41"/>
      <c r="S339" s="41"/>
      <c r="T339" s="77"/>
      <c r="AT339" s="23" t="s">
        <v>137</v>
      </c>
      <c r="AU339" s="23" t="s">
        <v>81</v>
      </c>
    </row>
    <row r="340" spans="2:51" s="11" customFormat="1" ht="13.5">
      <c r="B340" s="206"/>
      <c r="C340" s="207"/>
      <c r="D340" s="203" t="s">
        <v>139</v>
      </c>
      <c r="E340" s="208" t="s">
        <v>21</v>
      </c>
      <c r="F340" s="209" t="s">
        <v>499</v>
      </c>
      <c r="G340" s="207"/>
      <c r="H340" s="210">
        <v>24</v>
      </c>
      <c r="I340" s="211"/>
      <c r="J340" s="207"/>
      <c r="K340" s="207"/>
      <c r="L340" s="212"/>
      <c r="M340" s="213"/>
      <c r="N340" s="214"/>
      <c r="O340" s="214"/>
      <c r="P340" s="214"/>
      <c r="Q340" s="214"/>
      <c r="R340" s="214"/>
      <c r="S340" s="214"/>
      <c r="T340" s="215"/>
      <c r="AT340" s="216" t="s">
        <v>139</v>
      </c>
      <c r="AU340" s="216" t="s">
        <v>81</v>
      </c>
      <c r="AV340" s="11" t="s">
        <v>81</v>
      </c>
      <c r="AW340" s="11" t="s">
        <v>34</v>
      </c>
      <c r="AX340" s="11" t="s">
        <v>71</v>
      </c>
      <c r="AY340" s="216" t="s">
        <v>128</v>
      </c>
    </row>
    <row r="341" spans="2:51" s="12" customFormat="1" ht="13.5">
      <c r="B341" s="217"/>
      <c r="C341" s="218"/>
      <c r="D341" s="203" t="s">
        <v>139</v>
      </c>
      <c r="E341" s="219" t="s">
        <v>21</v>
      </c>
      <c r="F341" s="220" t="s">
        <v>141</v>
      </c>
      <c r="G341" s="218"/>
      <c r="H341" s="221">
        <v>24</v>
      </c>
      <c r="I341" s="222"/>
      <c r="J341" s="218"/>
      <c r="K341" s="218"/>
      <c r="L341" s="223"/>
      <c r="M341" s="224"/>
      <c r="N341" s="225"/>
      <c r="O341" s="225"/>
      <c r="P341" s="225"/>
      <c r="Q341" s="225"/>
      <c r="R341" s="225"/>
      <c r="S341" s="225"/>
      <c r="T341" s="226"/>
      <c r="AT341" s="227" t="s">
        <v>139</v>
      </c>
      <c r="AU341" s="227" t="s">
        <v>81</v>
      </c>
      <c r="AV341" s="12" t="s">
        <v>135</v>
      </c>
      <c r="AW341" s="12" t="s">
        <v>34</v>
      </c>
      <c r="AX341" s="12" t="s">
        <v>79</v>
      </c>
      <c r="AY341" s="227" t="s">
        <v>128</v>
      </c>
    </row>
    <row r="342" spans="2:65" s="1" customFormat="1" ht="16.5" customHeight="1">
      <c r="B342" s="40"/>
      <c r="C342" s="228" t="s">
        <v>500</v>
      </c>
      <c r="D342" s="228" t="s">
        <v>242</v>
      </c>
      <c r="E342" s="229" t="s">
        <v>501</v>
      </c>
      <c r="F342" s="230" t="s">
        <v>502</v>
      </c>
      <c r="G342" s="231" t="s">
        <v>144</v>
      </c>
      <c r="H342" s="232">
        <v>24.48</v>
      </c>
      <c r="I342" s="233"/>
      <c r="J342" s="234">
        <f>ROUND(I342*H342,2)</f>
        <v>0</v>
      </c>
      <c r="K342" s="230" t="s">
        <v>21</v>
      </c>
      <c r="L342" s="235"/>
      <c r="M342" s="236" t="s">
        <v>21</v>
      </c>
      <c r="N342" s="237" t="s">
        <v>42</v>
      </c>
      <c r="O342" s="41"/>
      <c r="P342" s="200">
        <f>O342*H342</f>
        <v>0</v>
      </c>
      <c r="Q342" s="200">
        <v>0.131</v>
      </c>
      <c r="R342" s="200">
        <f>Q342*H342</f>
        <v>3.2068800000000004</v>
      </c>
      <c r="S342" s="200">
        <v>0</v>
      </c>
      <c r="T342" s="201">
        <f>S342*H342</f>
        <v>0</v>
      </c>
      <c r="AR342" s="23" t="s">
        <v>176</v>
      </c>
      <c r="AT342" s="23" t="s">
        <v>242</v>
      </c>
      <c r="AU342" s="23" t="s">
        <v>81</v>
      </c>
      <c r="AY342" s="23" t="s">
        <v>128</v>
      </c>
      <c r="BE342" s="202">
        <f>IF(N342="základní",J342,0)</f>
        <v>0</v>
      </c>
      <c r="BF342" s="202">
        <f>IF(N342="snížená",J342,0)</f>
        <v>0</v>
      </c>
      <c r="BG342" s="202">
        <f>IF(N342="zákl. přenesená",J342,0)</f>
        <v>0</v>
      </c>
      <c r="BH342" s="202">
        <f>IF(N342="sníž. přenesená",J342,0)</f>
        <v>0</v>
      </c>
      <c r="BI342" s="202">
        <f>IF(N342="nulová",J342,0)</f>
        <v>0</v>
      </c>
      <c r="BJ342" s="23" t="s">
        <v>79</v>
      </c>
      <c r="BK342" s="202">
        <f>ROUND(I342*H342,2)</f>
        <v>0</v>
      </c>
      <c r="BL342" s="23" t="s">
        <v>135</v>
      </c>
      <c r="BM342" s="23" t="s">
        <v>503</v>
      </c>
    </row>
    <row r="343" spans="2:51" s="11" customFormat="1" ht="13.5">
      <c r="B343" s="206"/>
      <c r="C343" s="207"/>
      <c r="D343" s="203" t="s">
        <v>139</v>
      </c>
      <c r="E343" s="208" t="s">
        <v>21</v>
      </c>
      <c r="F343" s="209" t="s">
        <v>504</v>
      </c>
      <c r="G343" s="207"/>
      <c r="H343" s="210">
        <v>24.48</v>
      </c>
      <c r="I343" s="211"/>
      <c r="J343" s="207"/>
      <c r="K343" s="207"/>
      <c r="L343" s="212"/>
      <c r="M343" s="213"/>
      <c r="N343" s="214"/>
      <c r="O343" s="214"/>
      <c r="P343" s="214"/>
      <c r="Q343" s="214"/>
      <c r="R343" s="214"/>
      <c r="S343" s="214"/>
      <c r="T343" s="215"/>
      <c r="AT343" s="216" t="s">
        <v>139</v>
      </c>
      <c r="AU343" s="216" t="s">
        <v>81</v>
      </c>
      <c r="AV343" s="11" t="s">
        <v>81</v>
      </c>
      <c r="AW343" s="11" t="s">
        <v>34</v>
      </c>
      <c r="AX343" s="11" t="s">
        <v>71</v>
      </c>
      <c r="AY343" s="216" t="s">
        <v>128</v>
      </c>
    </row>
    <row r="344" spans="2:51" s="12" customFormat="1" ht="13.5">
      <c r="B344" s="217"/>
      <c r="C344" s="218"/>
      <c r="D344" s="203" t="s">
        <v>139</v>
      </c>
      <c r="E344" s="219" t="s">
        <v>21</v>
      </c>
      <c r="F344" s="220" t="s">
        <v>141</v>
      </c>
      <c r="G344" s="218"/>
      <c r="H344" s="221">
        <v>24.48</v>
      </c>
      <c r="I344" s="222"/>
      <c r="J344" s="218"/>
      <c r="K344" s="218"/>
      <c r="L344" s="223"/>
      <c r="M344" s="224"/>
      <c r="N344" s="225"/>
      <c r="O344" s="225"/>
      <c r="P344" s="225"/>
      <c r="Q344" s="225"/>
      <c r="R344" s="225"/>
      <c r="S344" s="225"/>
      <c r="T344" s="226"/>
      <c r="AT344" s="227" t="s">
        <v>139</v>
      </c>
      <c r="AU344" s="227" t="s">
        <v>81</v>
      </c>
      <c r="AV344" s="12" t="s">
        <v>135</v>
      </c>
      <c r="AW344" s="12" t="s">
        <v>34</v>
      </c>
      <c r="AX344" s="12" t="s">
        <v>79</v>
      </c>
      <c r="AY344" s="227" t="s">
        <v>128</v>
      </c>
    </row>
    <row r="345" spans="2:63" s="10" customFormat="1" ht="29.25" customHeight="1">
      <c r="B345" s="175"/>
      <c r="C345" s="176"/>
      <c r="D345" s="177" t="s">
        <v>70</v>
      </c>
      <c r="E345" s="189" t="s">
        <v>176</v>
      </c>
      <c r="F345" s="189" t="s">
        <v>505</v>
      </c>
      <c r="G345" s="176"/>
      <c r="H345" s="176"/>
      <c r="I345" s="179"/>
      <c r="J345" s="190">
        <f>BK345</f>
        <v>0</v>
      </c>
      <c r="K345" s="176"/>
      <c r="L345" s="181"/>
      <c r="M345" s="182"/>
      <c r="N345" s="183"/>
      <c r="O345" s="183"/>
      <c r="P345" s="184">
        <f>SUM(P346:P363)</f>
        <v>0</v>
      </c>
      <c r="Q345" s="183"/>
      <c r="R345" s="184">
        <f>SUM(R346:R363)</f>
        <v>1.69472</v>
      </c>
      <c r="S345" s="183"/>
      <c r="T345" s="185">
        <f>SUM(T346:T363)</f>
        <v>0</v>
      </c>
      <c r="AR345" s="186" t="s">
        <v>79</v>
      </c>
      <c r="AT345" s="187" t="s">
        <v>70</v>
      </c>
      <c r="AU345" s="187" t="s">
        <v>79</v>
      </c>
      <c r="AY345" s="186" t="s">
        <v>128</v>
      </c>
      <c r="BK345" s="188">
        <f>SUM(BK346:BK363)</f>
        <v>0</v>
      </c>
    </row>
    <row r="346" spans="2:65" s="1" customFormat="1" ht="51" customHeight="1">
      <c r="B346" s="40"/>
      <c r="C346" s="191" t="s">
        <v>506</v>
      </c>
      <c r="D346" s="191" t="s">
        <v>130</v>
      </c>
      <c r="E346" s="192" t="s">
        <v>507</v>
      </c>
      <c r="F346" s="193" t="s">
        <v>508</v>
      </c>
      <c r="G346" s="194" t="s">
        <v>509</v>
      </c>
      <c r="H346" s="195">
        <v>2</v>
      </c>
      <c r="I346" s="196"/>
      <c r="J346" s="197">
        <f>ROUND(I346*H346,2)</f>
        <v>0</v>
      </c>
      <c r="K346" s="193" t="s">
        <v>21</v>
      </c>
      <c r="L346" s="60"/>
      <c r="M346" s="198" t="s">
        <v>21</v>
      </c>
      <c r="N346" s="199" t="s">
        <v>42</v>
      </c>
      <c r="O346" s="41"/>
      <c r="P346" s="200">
        <f>O346*H346</f>
        <v>0</v>
      </c>
      <c r="Q346" s="200">
        <v>0</v>
      </c>
      <c r="R346" s="200">
        <f>Q346*H346</f>
        <v>0</v>
      </c>
      <c r="S346" s="200">
        <v>0</v>
      </c>
      <c r="T346" s="201">
        <f>S346*H346</f>
        <v>0</v>
      </c>
      <c r="AR346" s="23" t="s">
        <v>135</v>
      </c>
      <c r="AT346" s="23" t="s">
        <v>130</v>
      </c>
      <c r="AU346" s="23" t="s">
        <v>81</v>
      </c>
      <c r="AY346" s="23" t="s">
        <v>128</v>
      </c>
      <c r="BE346" s="202">
        <f>IF(N346="základní",J346,0)</f>
        <v>0</v>
      </c>
      <c r="BF346" s="202">
        <f>IF(N346="snížená",J346,0)</f>
        <v>0</v>
      </c>
      <c r="BG346" s="202">
        <f>IF(N346="zákl. přenesená",J346,0)</f>
        <v>0</v>
      </c>
      <c r="BH346" s="202">
        <f>IF(N346="sníž. přenesená",J346,0)</f>
        <v>0</v>
      </c>
      <c r="BI346" s="202">
        <f>IF(N346="nulová",J346,0)</f>
        <v>0</v>
      </c>
      <c r="BJ346" s="23" t="s">
        <v>79</v>
      </c>
      <c r="BK346" s="202">
        <f>ROUND(I346*H346,2)</f>
        <v>0</v>
      </c>
      <c r="BL346" s="23" t="s">
        <v>135</v>
      </c>
      <c r="BM346" s="23" t="s">
        <v>510</v>
      </c>
    </row>
    <row r="347" spans="2:51" s="11" customFormat="1" ht="13.5">
      <c r="B347" s="206"/>
      <c r="C347" s="207"/>
      <c r="D347" s="203" t="s">
        <v>139</v>
      </c>
      <c r="E347" s="208" t="s">
        <v>21</v>
      </c>
      <c r="F347" s="209" t="s">
        <v>81</v>
      </c>
      <c r="G347" s="207"/>
      <c r="H347" s="210">
        <v>2</v>
      </c>
      <c r="I347" s="211"/>
      <c r="J347" s="207"/>
      <c r="K347" s="207"/>
      <c r="L347" s="212"/>
      <c r="M347" s="213"/>
      <c r="N347" s="214"/>
      <c r="O347" s="214"/>
      <c r="P347" s="214"/>
      <c r="Q347" s="214"/>
      <c r="R347" s="214"/>
      <c r="S347" s="214"/>
      <c r="T347" s="215"/>
      <c r="AT347" s="216" t="s">
        <v>139</v>
      </c>
      <c r="AU347" s="216" t="s">
        <v>81</v>
      </c>
      <c r="AV347" s="11" t="s">
        <v>81</v>
      </c>
      <c r="AW347" s="11" t="s">
        <v>34</v>
      </c>
      <c r="AX347" s="11" t="s">
        <v>71</v>
      </c>
      <c r="AY347" s="216" t="s">
        <v>128</v>
      </c>
    </row>
    <row r="348" spans="2:51" s="12" customFormat="1" ht="13.5">
      <c r="B348" s="217"/>
      <c r="C348" s="218"/>
      <c r="D348" s="203" t="s">
        <v>139</v>
      </c>
      <c r="E348" s="219" t="s">
        <v>21</v>
      </c>
      <c r="F348" s="220" t="s">
        <v>141</v>
      </c>
      <c r="G348" s="218"/>
      <c r="H348" s="221">
        <v>2</v>
      </c>
      <c r="I348" s="222"/>
      <c r="J348" s="218"/>
      <c r="K348" s="218"/>
      <c r="L348" s="223"/>
      <c r="M348" s="224"/>
      <c r="N348" s="225"/>
      <c r="O348" s="225"/>
      <c r="P348" s="225"/>
      <c r="Q348" s="225"/>
      <c r="R348" s="225"/>
      <c r="S348" s="225"/>
      <c r="T348" s="226"/>
      <c r="AT348" s="227" t="s">
        <v>139</v>
      </c>
      <c r="AU348" s="227" t="s">
        <v>81</v>
      </c>
      <c r="AV348" s="12" t="s">
        <v>135</v>
      </c>
      <c r="AW348" s="12" t="s">
        <v>34</v>
      </c>
      <c r="AX348" s="12" t="s">
        <v>79</v>
      </c>
      <c r="AY348" s="227" t="s">
        <v>128</v>
      </c>
    </row>
    <row r="349" spans="2:65" s="1" customFormat="1" ht="16.5" customHeight="1">
      <c r="B349" s="40"/>
      <c r="C349" s="191" t="s">
        <v>511</v>
      </c>
      <c r="D349" s="191" t="s">
        <v>130</v>
      </c>
      <c r="E349" s="192" t="s">
        <v>512</v>
      </c>
      <c r="F349" s="193" t="s">
        <v>513</v>
      </c>
      <c r="G349" s="194" t="s">
        <v>509</v>
      </c>
      <c r="H349" s="195">
        <v>2</v>
      </c>
      <c r="I349" s="196"/>
      <c r="J349" s="197">
        <f>ROUND(I349*H349,2)</f>
        <v>0</v>
      </c>
      <c r="K349" s="193" t="s">
        <v>21</v>
      </c>
      <c r="L349" s="60"/>
      <c r="M349" s="198" t="s">
        <v>21</v>
      </c>
      <c r="N349" s="199" t="s">
        <v>42</v>
      </c>
      <c r="O349" s="41"/>
      <c r="P349" s="200">
        <f>O349*H349</f>
        <v>0</v>
      </c>
      <c r="Q349" s="200">
        <v>0</v>
      </c>
      <c r="R349" s="200">
        <f>Q349*H349</f>
        <v>0</v>
      </c>
      <c r="S349" s="200">
        <v>0</v>
      </c>
      <c r="T349" s="201">
        <f>S349*H349</f>
        <v>0</v>
      </c>
      <c r="AR349" s="23" t="s">
        <v>135</v>
      </c>
      <c r="AT349" s="23" t="s">
        <v>130</v>
      </c>
      <c r="AU349" s="23" t="s">
        <v>81</v>
      </c>
      <c r="AY349" s="23" t="s">
        <v>128</v>
      </c>
      <c r="BE349" s="202">
        <f>IF(N349="základní",J349,0)</f>
        <v>0</v>
      </c>
      <c r="BF349" s="202">
        <f>IF(N349="snížená",J349,0)</f>
        <v>0</v>
      </c>
      <c r="BG349" s="202">
        <f>IF(N349="zákl. přenesená",J349,0)</f>
        <v>0</v>
      </c>
      <c r="BH349" s="202">
        <f>IF(N349="sníž. přenesená",J349,0)</f>
        <v>0</v>
      </c>
      <c r="BI349" s="202">
        <f>IF(N349="nulová",J349,0)</f>
        <v>0</v>
      </c>
      <c r="BJ349" s="23" t="s">
        <v>79</v>
      </c>
      <c r="BK349" s="202">
        <f>ROUND(I349*H349,2)</f>
        <v>0</v>
      </c>
      <c r="BL349" s="23" t="s">
        <v>135</v>
      </c>
      <c r="BM349" s="23" t="s">
        <v>514</v>
      </c>
    </row>
    <row r="350" spans="2:51" s="13" customFormat="1" ht="13.5">
      <c r="B350" s="238"/>
      <c r="C350" s="239"/>
      <c r="D350" s="203" t="s">
        <v>139</v>
      </c>
      <c r="E350" s="240" t="s">
        <v>21</v>
      </c>
      <c r="F350" s="241" t="s">
        <v>515</v>
      </c>
      <c r="G350" s="239"/>
      <c r="H350" s="240" t="s">
        <v>21</v>
      </c>
      <c r="I350" s="242"/>
      <c r="J350" s="239"/>
      <c r="K350" s="239"/>
      <c r="L350" s="243"/>
      <c r="M350" s="244"/>
      <c r="N350" s="245"/>
      <c r="O350" s="245"/>
      <c r="P350" s="245"/>
      <c r="Q350" s="245"/>
      <c r="R350" s="245"/>
      <c r="S350" s="245"/>
      <c r="T350" s="246"/>
      <c r="AT350" s="247" t="s">
        <v>139</v>
      </c>
      <c r="AU350" s="247" t="s">
        <v>81</v>
      </c>
      <c r="AV350" s="13" t="s">
        <v>79</v>
      </c>
      <c r="AW350" s="13" t="s">
        <v>34</v>
      </c>
      <c r="AX350" s="13" t="s">
        <v>71</v>
      </c>
      <c r="AY350" s="247" t="s">
        <v>128</v>
      </c>
    </row>
    <row r="351" spans="2:51" s="11" customFormat="1" ht="13.5">
      <c r="B351" s="206"/>
      <c r="C351" s="207"/>
      <c r="D351" s="203" t="s">
        <v>139</v>
      </c>
      <c r="E351" s="208" t="s">
        <v>21</v>
      </c>
      <c r="F351" s="209" t="s">
        <v>81</v>
      </c>
      <c r="G351" s="207"/>
      <c r="H351" s="210">
        <v>2</v>
      </c>
      <c r="I351" s="211"/>
      <c r="J351" s="207"/>
      <c r="K351" s="207"/>
      <c r="L351" s="212"/>
      <c r="M351" s="213"/>
      <c r="N351" s="214"/>
      <c r="O351" s="214"/>
      <c r="P351" s="214"/>
      <c r="Q351" s="214"/>
      <c r="R351" s="214"/>
      <c r="S351" s="214"/>
      <c r="T351" s="215"/>
      <c r="AT351" s="216" t="s">
        <v>139</v>
      </c>
      <c r="AU351" s="216" t="s">
        <v>81</v>
      </c>
      <c r="AV351" s="11" t="s">
        <v>81</v>
      </c>
      <c r="AW351" s="11" t="s">
        <v>34</v>
      </c>
      <c r="AX351" s="11" t="s">
        <v>71</v>
      </c>
      <c r="AY351" s="216" t="s">
        <v>128</v>
      </c>
    </row>
    <row r="352" spans="2:51" s="12" customFormat="1" ht="13.5">
      <c r="B352" s="217"/>
      <c r="C352" s="218"/>
      <c r="D352" s="203" t="s">
        <v>139</v>
      </c>
      <c r="E352" s="219" t="s">
        <v>21</v>
      </c>
      <c r="F352" s="220" t="s">
        <v>141</v>
      </c>
      <c r="G352" s="218"/>
      <c r="H352" s="221">
        <v>2</v>
      </c>
      <c r="I352" s="222"/>
      <c r="J352" s="218"/>
      <c r="K352" s="218"/>
      <c r="L352" s="223"/>
      <c r="M352" s="224"/>
      <c r="N352" s="225"/>
      <c r="O352" s="225"/>
      <c r="P352" s="225"/>
      <c r="Q352" s="225"/>
      <c r="R352" s="225"/>
      <c r="S352" s="225"/>
      <c r="T352" s="226"/>
      <c r="AT352" s="227" t="s">
        <v>139</v>
      </c>
      <c r="AU352" s="227" t="s">
        <v>81</v>
      </c>
      <c r="AV352" s="12" t="s">
        <v>135</v>
      </c>
      <c r="AW352" s="12" t="s">
        <v>34</v>
      </c>
      <c r="AX352" s="12" t="s">
        <v>79</v>
      </c>
      <c r="AY352" s="227" t="s">
        <v>128</v>
      </c>
    </row>
    <row r="353" spans="2:65" s="1" customFormat="1" ht="25.5" customHeight="1">
      <c r="B353" s="40"/>
      <c r="C353" s="191" t="s">
        <v>516</v>
      </c>
      <c r="D353" s="191" t="s">
        <v>130</v>
      </c>
      <c r="E353" s="192" t="s">
        <v>517</v>
      </c>
      <c r="F353" s="193" t="s">
        <v>518</v>
      </c>
      <c r="G353" s="194" t="s">
        <v>509</v>
      </c>
      <c r="H353" s="195">
        <v>2</v>
      </c>
      <c r="I353" s="196"/>
      <c r="J353" s="197">
        <f>ROUND(I353*H353,2)</f>
        <v>0</v>
      </c>
      <c r="K353" s="193" t="s">
        <v>21</v>
      </c>
      <c r="L353" s="60"/>
      <c r="M353" s="198" t="s">
        <v>21</v>
      </c>
      <c r="N353" s="199" t="s">
        <v>42</v>
      </c>
      <c r="O353" s="41"/>
      <c r="P353" s="200">
        <f>O353*H353</f>
        <v>0</v>
      </c>
      <c r="Q353" s="200">
        <v>0</v>
      </c>
      <c r="R353" s="200">
        <f>Q353*H353</f>
        <v>0</v>
      </c>
      <c r="S353" s="200">
        <v>0</v>
      </c>
      <c r="T353" s="201">
        <f>S353*H353</f>
        <v>0</v>
      </c>
      <c r="AR353" s="23" t="s">
        <v>135</v>
      </c>
      <c r="AT353" s="23" t="s">
        <v>130</v>
      </c>
      <c r="AU353" s="23" t="s">
        <v>81</v>
      </c>
      <c r="AY353" s="23" t="s">
        <v>128</v>
      </c>
      <c r="BE353" s="202">
        <f>IF(N353="základní",J353,0)</f>
        <v>0</v>
      </c>
      <c r="BF353" s="202">
        <f>IF(N353="snížená",J353,0)</f>
        <v>0</v>
      </c>
      <c r="BG353" s="202">
        <f>IF(N353="zákl. přenesená",J353,0)</f>
        <v>0</v>
      </c>
      <c r="BH353" s="202">
        <f>IF(N353="sníž. přenesená",J353,0)</f>
        <v>0</v>
      </c>
      <c r="BI353" s="202">
        <f>IF(N353="nulová",J353,0)</f>
        <v>0</v>
      </c>
      <c r="BJ353" s="23" t="s">
        <v>79</v>
      </c>
      <c r="BK353" s="202">
        <f>ROUND(I353*H353,2)</f>
        <v>0</v>
      </c>
      <c r="BL353" s="23" t="s">
        <v>135</v>
      </c>
      <c r="BM353" s="23" t="s">
        <v>519</v>
      </c>
    </row>
    <row r="354" spans="2:51" s="11" customFormat="1" ht="13.5">
      <c r="B354" s="206"/>
      <c r="C354" s="207"/>
      <c r="D354" s="203" t="s">
        <v>139</v>
      </c>
      <c r="E354" s="208" t="s">
        <v>21</v>
      </c>
      <c r="F354" s="209" t="s">
        <v>520</v>
      </c>
      <c r="G354" s="207"/>
      <c r="H354" s="210">
        <v>2</v>
      </c>
      <c r="I354" s="211"/>
      <c r="J354" s="207"/>
      <c r="K354" s="207"/>
      <c r="L354" s="212"/>
      <c r="M354" s="213"/>
      <c r="N354" s="214"/>
      <c r="O354" s="214"/>
      <c r="P354" s="214"/>
      <c r="Q354" s="214"/>
      <c r="R354" s="214"/>
      <c r="S354" s="214"/>
      <c r="T354" s="215"/>
      <c r="AT354" s="216" t="s">
        <v>139</v>
      </c>
      <c r="AU354" s="216" t="s">
        <v>81</v>
      </c>
      <c r="AV354" s="11" t="s">
        <v>81</v>
      </c>
      <c r="AW354" s="11" t="s">
        <v>34</v>
      </c>
      <c r="AX354" s="11" t="s">
        <v>71</v>
      </c>
      <c r="AY354" s="216" t="s">
        <v>128</v>
      </c>
    </row>
    <row r="355" spans="2:51" s="12" customFormat="1" ht="13.5">
      <c r="B355" s="217"/>
      <c r="C355" s="218"/>
      <c r="D355" s="203" t="s">
        <v>139</v>
      </c>
      <c r="E355" s="219" t="s">
        <v>21</v>
      </c>
      <c r="F355" s="220" t="s">
        <v>141</v>
      </c>
      <c r="G355" s="218"/>
      <c r="H355" s="221">
        <v>2</v>
      </c>
      <c r="I355" s="222"/>
      <c r="J355" s="218"/>
      <c r="K355" s="218"/>
      <c r="L355" s="223"/>
      <c r="M355" s="224"/>
      <c r="N355" s="225"/>
      <c r="O355" s="225"/>
      <c r="P355" s="225"/>
      <c r="Q355" s="225"/>
      <c r="R355" s="225"/>
      <c r="S355" s="225"/>
      <c r="T355" s="226"/>
      <c r="AT355" s="227" t="s">
        <v>139</v>
      </c>
      <c r="AU355" s="227" t="s">
        <v>81</v>
      </c>
      <c r="AV355" s="12" t="s">
        <v>135</v>
      </c>
      <c r="AW355" s="12" t="s">
        <v>34</v>
      </c>
      <c r="AX355" s="12" t="s">
        <v>79</v>
      </c>
      <c r="AY355" s="227" t="s">
        <v>128</v>
      </c>
    </row>
    <row r="356" spans="2:65" s="1" customFormat="1" ht="16.5" customHeight="1">
      <c r="B356" s="40"/>
      <c r="C356" s="191" t="s">
        <v>521</v>
      </c>
      <c r="D356" s="191" t="s">
        <v>130</v>
      </c>
      <c r="E356" s="192" t="s">
        <v>522</v>
      </c>
      <c r="F356" s="193" t="s">
        <v>523</v>
      </c>
      <c r="G356" s="194" t="s">
        <v>151</v>
      </c>
      <c r="H356" s="195">
        <v>4</v>
      </c>
      <c r="I356" s="196"/>
      <c r="J356" s="197">
        <f>ROUND(I356*H356,2)</f>
        <v>0</v>
      </c>
      <c r="K356" s="193" t="s">
        <v>21</v>
      </c>
      <c r="L356" s="60"/>
      <c r="M356" s="198" t="s">
        <v>21</v>
      </c>
      <c r="N356" s="199" t="s">
        <v>42</v>
      </c>
      <c r="O356" s="41"/>
      <c r="P356" s="200">
        <f>O356*H356</f>
        <v>0</v>
      </c>
      <c r="Q356" s="200">
        <v>0.42368</v>
      </c>
      <c r="R356" s="200">
        <f>Q356*H356</f>
        <v>1.69472</v>
      </c>
      <c r="S356" s="200">
        <v>0</v>
      </c>
      <c r="T356" s="201">
        <f>S356*H356</f>
        <v>0</v>
      </c>
      <c r="AR356" s="23" t="s">
        <v>135</v>
      </c>
      <c r="AT356" s="23" t="s">
        <v>130</v>
      </c>
      <c r="AU356" s="23" t="s">
        <v>81</v>
      </c>
      <c r="AY356" s="23" t="s">
        <v>128</v>
      </c>
      <c r="BE356" s="202">
        <f>IF(N356="základní",J356,0)</f>
        <v>0</v>
      </c>
      <c r="BF356" s="202">
        <f>IF(N356="snížená",J356,0)</f>
        <v>0</v>
      </c>
      <c r="BG356" s="202">
        <f>IF(N356="zákl. přenesená",J356,0)</f>
        <v>0</v>
      </c>
      <c r="BH356" s="202">
        <f>IF(N356="sníž. přenesená",J356,0)</f>
        <v>0</v>
      </c>
      <c r="BI356" s="202">
        <f>IF(N356="nulová",J356,0)</f>
        <v>0</v>
      </c>
      <c r="BJ356" s="23" t="s">
        <v>79</v>
      </c>
      <c r="BK356" s="202">
        <f>ROUND(I356*H356,2)</f>
        <v>0</v>
      </c>
      <c r="BL356" s="23" t="s">
        <v>135</v>
      </c>
      <c r="BM356" s="23" t="s">
        <v>524</v>
      </c>
    </row>
    <row r="357" spans="2:47" s="1" customFormat="1" ht="108">
      <c r="B357" s="40"/>
      <c r="C357" s="62"/>
      <c r="D357" s="203" t="s">
        <v>137</v>
      </c>
      <c r="E357" s="62"/>
      <c r="F357" s="204" t="s">
        <v>525</v>
      </c>
      <c r="G357" s="62"/>
      <c r="H357" s="62"/>
      <c r="I357" s="162"/>
      <c r="J357" s="62"/>
      <c r="K357" s="62"/>
      <c r="L357" s="60"/>
      <c r="M357" s="205"/>
      <c r="N357" s="41"/>
      <c r="O357" s="41"/>
      <c r="P357" s="41"/>
      <c r="Q357" s="41"/>
      <c r="R357" s="41"/>
      <c r="S357" s="41"/>
      <c r="T357" s="77"/>
      <c r="AT357" s="23" t="s">
        <v>137</v>
      </c>
      <c r="AU357" s="23" t="s">
        <v>81</v>
      </c>
    </row>
    <row r="358" spans="2:51" s="11" customFormat="1" ht="13.5">
      <c r="B358" s="206"/>
      <c r="C358" s="207"/>
      <c r="D358" s="203" t="s">
        <v>139</v>
      </c>
      <c r="E358" s="208" t="s">
        <v>21</v>
      </c>
      <c r="F358" s="209" t="s">
        <v>135</v>
      </c>
      <c r="G358" s="207"/>
      <c r="H358" s="210">
        <v>4</v>
      </c>
      <c r="I358" s="211"/>
      <c r="J358" s="207"/>
      <c r="K358" s="207"/>
      <c r="L358" s="212"/>
      <c r="M358" s="213"/>
      <c r="N358" s="214"/>
      <c r="O358" s="214"/>
      <c r="P358" s="214"/>
      <c r="Q358" s="214"/>
      <c r="R358" s="214"/>
      <c r="S358" s="214"/>
      <c r="T358" s="215"/>
      <c r="AT358" s="216" t="s">
        <v>139</v>
      </c>
      <c r="AU358" s="216" t="s">
        <v>81</v>
      </c>
      <c r="AV358" s="11" t="s">
        <v>81</v>
      </c>
      <c r="AW358" s="11" t="s">
        <v>34</v>
      </c>
      <c r="AX358" s="11" t="s">
        <v>71</v>
      </c>
      <c r="AY358" s="216" t="s">
        <v>128</v>
      </c>
    </row>
    <row r="359" spans="2:51" s="12" customFormat="1" ht="13.5">
      <c r="B359" s="217"/>
      <c r="C359" s="218"/>
      <c r="D359" s="203" t="s">
        <v>139</v>
      </c>
      <c r="E359" s="219" t="s">
        <v>21</v>
      </c>
      <c r="F359" s="220" t="s">
        <v>141</v>
      </c>
      <c r="G359" s="218"/>
      <c r="H359" s="221">
        <v>4</v>
      </c>
      <c r="I359" s="222"/>
      <c r="J359" s="218"/>
      <c r="K359" s="218"/>
      <c r="L359" s="223"/>
      <c r="M359" s="224"/>
      <c r="N359" s="225"/>
      <c r="O359" s="225"/>
      <c r="P359" s="225"/>
      <c r="Q359" s="225"/>
      <c r="R359" s="225"/>
      <c r="S359" s="225"/>
      <c r="T359" s="226"/>
      <c r="AT359" s="227" t="s">
        <v>139</v>
      </c>
      <c r="AU359" s="227" t="s">
        <v>81</v>
      </c>
      <c r="AV359" s="12" t="s">
        <v>135</v>
      </c>
      <c r="AW359" s="12" t="s">
        <v>34</v>
      </c>
      <c r="AX359" s="12" t="s">
        <v>79</v>
      </c>
      <c r="AY359" s="227" t="s">
        <v>128</v>
      </c>
    </row>
    <row r="360" spans="2:65" s="1" customFormat="1" ht="16.5" customHeight="1">
      <c r="B360" s="40"/>
      <c r="C360" s="191" t="s">
        <v>526</v>
      </c>
      <c r="D360" s="191" t="s">
        <v>130</v>
      </c>
      <c r="E360" s="192" t="s">
        <v>527</v>
      </c>
      <c r="F360" s="193" t="s">
        <v>528</v>
      </c>
      <c r="G360" s="194" t="s">
        <v>509</v>
      </c>
      <c r="H360" s="195">
        <v>1</v>
      </c>
      <c r="I360" s="196"/>
      <c r="J360" s="197">
        <f>ROUND(I360*H360,2)</f>
        <v>0</v>
      </c>
      <c r="K360" s="193" t="s">
        <v>21</v>
      </c>
      <c r="L360" s="60"/>
      <c r="M360" s="198" t="s">
        <v>21</v>
      </c>
      <c r="N360" s="199" t="s">
        <v>42</v>
      </c>
      <c r="O360" s="41"/>
      <c r="P360" s="200">
        <f>O360*H360</f>
        <v>0</v>
      </c>
      <c r="Q360" s="200">
        <v>0</v>
      </c>
      <c r="R360" s="200">
        <f>Q360*H360</f>
        <v>0</v>
      </c>
      <c r="S360" s="200">
        <v>0</v>
      </c>
      <c r="T360" s="201">
        <f>S360*H360</f>
        <v>0</v>
      </c>
      <c r="AR360" s="23" t="s">
        <v>135</v>
      </c>
      <c r="AT360" s="23" t="s">
        <v>130</v>
      </c>
      <c r="AU360" s="23" t="s">
        <v>81</v>
      </c>
      <c r="AY360" s="23" t="s">
        <v>128</v>
      </c>
      <c r="BE360" s="202">
        <f>IF(N360="základní",J360,0)</f>
        <v>0</v>
      </c>
      <c r="BF360" s="202">
        <f>IF(N360="snížená",J360,0)</f>
        <v>0</v>
      </c>
      <c r="BG360" s="202">
        <f>IF(N360="zákl. přenesená",J360,0)</f>
        <v>0</v>
      </c>
      <c r="BH360" s="202">
        <f>IF(N360="sníž. přenesená",J360,0)</f>
        <v>0</v>
      </c>
      <c r="BI360" s="202">
        <f>IF(N360="nulová",J360,0)</f>
        <v>0</v>
      </c>
      <c r="BJ360" s="23" t="s">
        <v>79</v>
      </c>
      <c r="BK360" s="202">
        <f>ROUND(I360*H360,2)</f>
        <v>0</v>
      </c>
      <c r="BL360" s="23" t="s">
        <v>135</v>
      </c>
      <c r="BM360" s="23" t="s">
        <v>529</v>
      </c>
    </row>
    <row r="361" spans="2:51" s="13" customFormat="1" ht="13.5">
      <c r="B361" s="238"/>
      <c r="C361" s="239"/>
      <c r="D361" s="203" t="s">
        <v>139</v>
      </c>
      <c r="E361" s="240" t="s">
        <v>21</v>
      </c>
      <c r="F361" s="241" t="s">
        <v>530</v>
      </c>
      <c r="G361" s="239"/>
      <c r="H361" s="240" t="s">
        <v>21</v>
      </c>
      <c r="I361" s="242"/>
      <c r="J361" s="239"/>
      <c r="K361" s="239"/>
      <c r="L361" s="243"/>
      <c r="M361" s="244"/>
      <c r="N361" s="245"/>
      <c r="O361" s="245"/>
      <c r="P361" s="245"/>
      <c r="Q361" s="245"/>
      <c r="R361" s="245"/>
      <c r="S361" s="245"/>
      <c r="T361" s="246"/>
      <c r="AT361" s="247" t="s">
        <v>139</v>
      </c>
      <c r="AU361" s="247" t="s">
        <v>81</v>
      </c>
      <c r="AV361" s="13" t="s">
        <v>79</v>
      </c>
      <c r="AW361" s="13" t="s">
        <v>34</v>
      </c>
      <c r="AX361" s="13" t="s">
        <v>71</v>
      </c>
      <c r="AY361" s="247" t="s">
        <v>128</v>
      </c>
    </row>
    <row r="362" spans="2:51" s="11" customFormat="1" ht="13.5">
      <c r="B362" s="206"/>
      <c r="C362" s="207"/>
      <c r="D362" s="203" t="s">
        <v>139</v>
      </c>
      <c r="E362" s="208" t="s">
        <v>21</v>
      </c>
      <c r="F362" s="209" t="s">
        <v>79</v>
      </c>
      <c r="G362" s="207"/>
      <c r="H362" s="210">
        <v>1</v>
      </c>
      <c r="I362" s="211"/>
      <c r="J362" s="207"/>
      <c r="K362" s="207"/>
      <c r="L362" s="212"/>
      <c r="M362" s="213"/>
      <c r="N362" s="214"/>
      <c r="O362" s="214"/>
      <c r="P362" s="214"/>
      <c r="Q362" s="214"/>
      <c r="R362" s="214"/>
      <c r="S362" s="214"/>
      <c r="T362" s="215"/>
      <c r="AT362" s="216" t="s">
        <v>139</v>
      </c>
      <c r="AU362" s="216" t="s">
        <v>81</v>
      </c>
      <c r="AV362" s="11" t="s">
        <v>81</v>
      </c>
      <c r="AW362" s="11" t="s">
        <v>34</v>
      </c>
      <c r="AX362" s="11" t="s">
        <v>71</v>
      </c>
      <c r="AY362" s="216" t="s">
        <v>128</v>
      </c>
    </row>
    <row r="363" spans="2:51" s="12" customFormat="1" ht="13.5">
      <c r="B363" s="217"/>
      <c r="C363" s="218"/>
      <c r="D363" s="203" t="s">
        <v>139</v>
      </c>
      <c r="E363" s="219" t="s">
        <v>21</v>
      </c>
      <c r="F363" s="220" t="s">
        <v>141</v>
      </c>
      <c r="G363" s="218"/>
      <c r="H363" s="221">
        <v>1</v>
      </c>
      <c r="I363" s="222"/>
      <c r="J363" s="218"/>
      <c r="K363" s="218"/>
      <c r="L363" s="223"/>
      <c r="M363" s="224"/>
      <c r="N363" s="225"/>
      <c r="O363" s="225"/>
      <c r="P363" s="225"/>
      <c r="Q363" s="225"/>
      <c r="R363" s="225"/>
      <c r="S363" s="225"/>
      <c r="T363" s="226"/>
      <c r="AT363" s="227" t="s">
        <v>139</v>
      </c>
      <c r="AU363" s="227" t="s">
        <v>81</v>
      </c>
      <c r="AV363" s="12" t="s">
        <v>135</v>
      </c>
      <c r="AW363" s="12" t="s">
        <v>34</v>
      </c>
      <c r="AX363" s="12" t="s">
        <v>79</v>
      </c>
      <c r="AY363" s="227" t="s">
        <v>128</v>
      </c>
    </row>
    <row r="364" spans="2:63" s="10" customFormat="1" ht="29.25" customHeight="1">
      <c r="B364" s="175"/>
      <c r="C364" s="176"/>
      <c r="D364" s="177" t="s">
        <v>70</v>
      </c>
      <c r="E364" s="189" t="s">
        <v>181</v>
      </c>
      <c r="F364" s="189" t="s">
        <v>531</v>
      </c>
      <c r="G364" s="176"/>
      <c r="H364" s="176"/>
      <c r="I364" s="179"/>
      <c r="J364" s="190">
        <f>BK364</f>
        <v>0</v>
      </c>
      <c r="K364" s="176"/>
      <c r="L364" s="181"/>
      <c r="M364" s="182"/>
      <c r="N364" s="183"/>
      <c r="O364" s="183"/>
      <c r="P364" s="184">
        <f>SUM(P365:P501)</f>
        <v>0</v>
      </c>
      <c r="Q364" s="183"/>
      <c r="R364" s="184">
        <f>SUM(R365:R501)</f>
        <v>298.53492659999995</v>
      </c>
      <c r="S364" s="183"/>
      <c r="T364" s="185">
        <f>SUM(T365:T501)</f>
        <v>150.65200000000002</v>
      </c>
      <c r="AR364" s="186" t="s">
        <v>79</v>
      </c>
      <c r="AT364" s="187" t="s">
        <v>70</v>
      </c>
      <c r="AU364" s="187" t="s">
        <v>79</v>
      </c>
      <c r="AY364" s="186" t="s">
        <v>128</v>
      </c>
      <c r="BK364" s="188">
        <f>SUM(BK365:BK501)</f>
        <v>0</v>
      </c>
    </row>
    <row r="365" spans="2:65" s="1" customFormat="1" ht="25.5" customHeight="1">
      <c r="B365" s="40"/>
      <c r="C365" s="191" t="s">
        <v>532</v>
      </c>
      <c r="D365" s="191" t="s">
        <v>130</v>
      </c>
      <c r="E365" s="192" t="s">
        <v>533</v>
      </c>
      <c r="F365" s="193" t="s">
        <v>534</v>
      </c>
      <c r="G365" s="194" t="s">
        <v>151</v>
      </c>
      <c r="H365" s="195">
        <v>8</v>
      </c>
      <c r="I365" s="196"/>
      <c r="J365" s="197">
        <f>ROUND(I365*H365,2)</f>
        <v>0</v>
      </c>
      <c r="K365" s="193" t="s">
        <v>134</v>
      </c>
      <c r="L365" s="60"/>
      <c r="M365" s="198" t="s">
        <v>21</v>
      </c>
      <c r="N365" s="199" t="s">
        <v>42</v>
      </c>
      <c r="O365" s="41"/>
      <c r="P365" s="200">
        <f>O365*H365</f>
        <v>0</v>
      </c>
      <c r="Q365" s="200">
        <v>0.0007</v>
      </c>
      <c r="R365" s="200">
        <f>Q365*H365</f>
        <v>0.0056</v>
      </c>
      <c r="S365" s="200">
        <v>0</v>
      </c>
      <c r="T365" s="201">
        <f>S365*H365</f>
        <v>0</v>
      </c>
      <c r="AR365" s="23" t="s">
        <v>135</v>
      </c>
      <c r="AT365" s="23" t="s">
        <v>130</v>
      </c>
      <c r="AU365" s="23" t="s">
        <v>81</v>
      </c>
      <c r="AY365" s="23" t="s">
        <v>128</v>
      </c>
      <c r="BE365" s="202">
        <f>IF(N365="základní",J365,0)</f>
        <v>0</v>
      </c>
      <c r="BF365" s="202">
        <f>IF(N365="snížená",J365,0)</f>
        <v>0</v>
      </c>
      <c r="BG365" s="202">
        <f>IF(N365="zákl. přenesená",J365,0)</f>
        <v>0</v>
      </c>
      <c r="BH365" s="202">
        <f>IF(N365="sníž. přenesená",J365,0)</f>
        <v>0</v>
      </c>
      <c r="BI365" s="202">
        <f>IF(N365="nulová",J365,0)</f>
        <v>0</v>
      </c>
      <c r="BJ365" s="23" t="s">
        <v>79</v>
      </c>
      <c r="BK365" s="202">
        <f>ROUND(I365*H365,2)</f>
        <v>0</v>
      </c>
      <c r="BL365" s="23" t="s">
        <v>135</v>
      </c>
      <c r="BM365" s="23" t="s">
        <v>535</v>
      </c>
    </row>
    <row r="366" spans="2:47" s="1" customFormat="1" ht="135">
      <c r="B366" s="40"/>
      <c r="C366" s="62"/>
      <c r="D366" s="203" t="s">
        <v>137</v>
      </c>
      <c r="E366" s="62"/>
      <c r="F366" s="204" t="s">
        <v>536</v>
      </c>
      <c r="G366" s="62"/>
      <c r="H366" s="62"/>
      <c r="I366" s="162"/>
      <c r="J366" s="62"/>
      <c r="K366" s="62"/>
      <c r="L366" s="60"/>
      <c r="M366" s="205"/>
      <c r="N366" s="41"/>
      <c r="O366" s="41"/>
      <c r="P366" s="41"/>
      <c r="Q366" s="41"/>
      <c r="R366" s="41"/>
      <c r="S366" s="41"/>
      <c r="T366" s="77"/>
      <c r="AT366" s="23" t="s">
        <v>137</v>
      </c>
      <c r="AU366" s="23" t="s">
        <v>81</v>
      </c>
    </row>
    <row r="367" spans="2:51" s="11" customFormat="1" ht="13.5">
      <c r="B367" s="206"/>
      <c r="C367" s="207"/>
      <c r="D367" s="203" t="s">
        <v>139</v>
      </c>
      <c r="E367" s="208" t="s">
        <v>21</v>
      </c>
      <c r="F367" s="209" t="s">
        <v>537</v>
      </c>
      <c r="G367" s="207"/>
      <c r="H367" s="210">
        <v>8</v>
      </c>
      <c r="I367" s="211"/>
      <c r="J367" s="207"/>
      <c r="K367" s="207"/>
      <c r="L367" s="212"/>
      <c r="M367" s="213"/>
      <c r="N367" s="214"/>
      <c r="O367" s="214"/>
      <c r="P367" s="214"/>
      <c r="Q367" s="214"/>
      <c r="R367" s="214"/>
      <c r="S367" s="214"/>
      <c r="T367" s="215"/>
      <c r="AT367" s="216" t="s">
        <v>139</v>
      </c>
      <c r="AU367" s="216" t="s">
        <v>81</v>
      </c>
      <c r="AV367" s="11" t="s">
        <v>81</v>
      </c>
      <c r="AW367" s="11" t="s">
        <v>34</v>
      </c>
      <c r="AX367" s="11" t="s">
        <v>71</v>
      </c>
      <c r="AY367" s="216" t="s">
        <v>128</v>
      </c>
    </row>
    <row r="368" spans="2:51" s="12" customFormat="1" ht="13.5">
      <c r="B368" s="217"/>
      <c r="C368" s="218"/>
      <c r="D368" s="203" t="s">
        <v>139</v>
      </c>
      <c r="E368" s="219" t="s">
        <v>21</v>
      </c>
      <c r="F368" s="220" t="s">
        <v>141</v>
      </c>
      <c r="G368" s="218"/>
      <c r="H368" s="221">
        <v>8</v>
      </c>
      <c r="I368" s="222"/>
      <c r="J368" s="218"/>
      <c r="K368" s="218"/>
      <c r="L368" s="223"/>
      <c r="M368" s="224"/>
      <c r="N368" s="225"/>
      <c r="O368" s="225"/>
      <c r="P368" s="225"/>
      <c r="Q368" s="225"/>
      <c r="R368" s="225"/>
      <c r="S368" s="225"/>
      <c r="T368" s="226"/>
      <c r="AT368" s="227" t="s">
        <v>139</v>
      </c>
      <c r="AU368" s="227" t="s">
        <v>81</v>
      </c>
      <c r="AV368" s="12" t="s">
        <v>135</v>
      </c>
      <c r="AW368" s="12" t="s">
        <v>34</v>
      </c>
      <c r="AX368" s="12" t="s">
        <v>79</v>
      </c>
      <c r="AY368" s="227" t="s">
        <v>128</v>
      </c>
    </row>
    <row r="369" spans="2:65" s="1" customFormat="1" ht="16.5" customHeight="1">
      <c r="B369" s="40"/>
      <c r="C369" s="228" t="s">
        <v>538</v>
      </c>
      <c r="D369" s="228" t="s">
        <v>242</v>
      </c>
      <c r="E369" s="229" t="s">
        <v>539</v>
      </c>
      <c r="F369" s="230" t="s">
        <v>540</v>
      </c>
      <c r="G369" s="231" t="s">
        <v>151</v>
      </c>
      <c r="H369" s="232">
        <v>8</v>
      </c>
      <c r="I369" s="233"/>
      <c r="J369" s="234">
        <f>ROUND(I369*H369,2)</f>
        <v>0</v>
      </c>
      <c r="K369" s="230" t="s">
        <v>134</v>
      </c>
      <c r="L369" s="235"/>
      <c r="M369" s="236" t="s">
        <v>21</v>
      </c>
      <c r="N369" s="237" t="s">
        <v>42</v>
      </c>
      <c r="O369" s="41"/>
      <c r="P369" s="200">
        <f>O369*H369</f>
        <v>0</v>
      </c>
      <c r="Q369" s="200">
        <v>0.005</v>
      </c>
      <c r="R369" s="200">
        <f>Q369*H369</f>
        <v>0.04</v>
      </c>
      <c r="S369" s="200">
        <v>0</v>
      </c>
      <c r="T369" s="201">
        <f>S369*H369</f>
        <v>0</v>
      </c>
      <c r="AR369" s="23" t="s">
        <v>176</v>
      </c>
      <c r="AT369" s="23" t="s">
        <v>242</v>
      </c>
      <c r="AU369" s="23" t="s">
        <v>81</v>
      </c>
      <c r="AY369" s="23" t="s">
        <v>128</v>
      </c>
      <c r="BE369" s="202">
        <f>IF(N369="základní",J369,0)</f>
        <v>0</v>
      </c>
      <c r="BF369" s="202">
        <f>IF(N369="snížená",J369,0)</f>
        <v>0</v>
      </c>
      <c r="BG369" s="202">
        <f>IF(N369="zákl. přenesená",J369,0)</f>
        <v>0</v>
      </c>
      <c r="BH369" s="202">
        <f>IF(N369="sníž. přenesená",J369,0)</f>
        <v>0</v>
      </c>
      <c r="BI369" s="202">
        <f>IF(N369="nulová",J369,0)</f>
        <v>0</v>
      </c>
      <c r="BJ369" s="23" t="s">
        <v>79</v>
      </c>
      <c r="BK369" s="202">
        <f>ROUND(I369*H369,2)</f>
        <v>0</v>
      </c>
      <c r="BL369" s="23" t="s">
        <v>135</v>
      </c>
      <c r="BM369" s="23" t="s">
        <v>541</v>
      </c>
    </row>
    <row r="370" spans="2:65" s="1" customFormat="1" ht="16.5" customHeight="1">
      <c r="B370" s="40"/>
      <c r="C370" s="191" t="s">
        <v>542</v>
      </c>
      <c r="D370" s="191" t="s">
        <v>130</v>
      </c>
      <c r="E370" s="192" t="s">
        <v>543</v>
      </c>
      <c r="F370" s="193" t="s">
        <v>544</v>
      </c>
      <c r="G370" s="194" t="s">
        <v>509</v>
      </c>
      <c r="H370" s="195">
        <v>2</v>
      </c>
      <c r="I370" s="196"/>
      <c r="J370" s="197">
        <f>ROUND(I370*H370,2)</f>
        <v>0</v>
      </c>
      <c r="K370" s="193" t="s">
        <v>21</v>
      </c>
      <c r="L370" s="60"/>
      <c r="M370" s="198" t="s">
        <v>21</v>
      </c>
      <c r="N370" s="199" t="s">
        <v>42</v>
      </c>
      <c r="O370" s="41"/>
      <c r="P370" s="200">
        <f>O370*H370</f>
        <v>0</v>
      </c>
      <c r="Q370" s="200">
        <v>0</v>
      </c>
      <c r="R370" s="200">
        <f>Q370*H370</f>
        <v>0</v>
      </c>
      <c r="S370" s="200">
        <v>0</v>
      </c>
      <c r="T370" s="201">
        <f>S370*H370</f>
        <v>0</v>
      </c>
      <c r="AR370" s="23" t="s">
        <v>135</v>
      </c>
      <c r="AT370" s="23" t="s">
        <v>130</v>
      </c>
      <c r="AU370" s="23" t="s">
        <v>81</v>
      </c>
      <c r="AY370" s="23" t="s">
        <v>128</v>
      </c>
      <c r="BE370" s="202">
        <f>IF(N370="základní",J370,0)</f>
        <v>0</v>
      </c>
      <c r="BF370" s="202">
        <f>IF(N370="snížená",J370,0)</f>
        <v>0</v>
      </c>
      <c r="BG370" s="202">
        <f>IF(N370="zákl. přenesená",J370,0)</f>
        <v>0</v>
      </c>
      <c r="BH370" s="202">
        <f>IF(N370="sníž. přenesená",J370,0)</f>
        <v>0</v>
      </c>
      <c r="BI370" s="202">
        <f>IF(N370="nulová",J370,0)</f>
        <v>0</v>
      </c>
      <c r="BJ370" s="23" t="s">
        <v>79</v>
      </c>
      <c r="BK370" s="202">
        <f>ROUND(I370*H370,2)</f>
        <v>0</v>
      </c>
      <c r="BL370" s="23" t="s">
        <v>135</v>
      </c>
      <c r="BM370" s="23" t="s">
        <v>545</v>
      </c>
    </row>
    <row r="371" spans="2:65" s="1" customFormat="1" ht="16.5" customHeight="1">
      <c r="B371" s="40"/>
      <c r="C371" s="191" t="s">
        <v>546</v>
      </c>
      <c r="D371" s="191" t="s">
        <v>130</v>
      </c>
      <c r="E371" s="192" t="s">
        <v>547</v>
      </c>
      <c r="F371" s="193" t="s">
        <v>548</v>
      </c>
      <c r="G371" s="194" t="s">
        <v>151</v>
      </c>
      <c r="H371" s="195">
        <v>6</v>
      </c>
      <c r="I371" s="196"/>
      <c r="J371" s="197">
        <f>ROUND(I371*H371,2)</f>
        <v>0</v>
      </c>
      <c r="K371" s="193" t="s">
        <v>134</v>
      </c>
      <c r="L371" s="60"/>
      <c r="M371" s="198" t="s">
        <v>21</v>
      </c>
      <c r="N371" s="199" t="s">
        <v>42</v>
      </c>
      <c r="O371" s="41"/>
      <c r="P371" s="200">
        <f>O371*H371</f>
        <v>0</v>
      </c>
      <c r="Q371" s="200">
        <v>0.11241</v>
      </c>
      <c r="R371" s="200">
        <f>Q371*H371</f>
        <v>0.67446</v>
      </c>
      <c r="S371" s="200">
        <v>0</v>
      </c>
      <c r="T371" s="201">
        <f>S371*H371</f>
        <v>0</v>
      </c>
      <c r="AR371" s="23" t="s">
        <v>135</v>
      </c>
      <c r="AT371" s="23" t="s">
        <v>130</v>
      </c>
      <c r="AU371" s="23" t="s">
        <v>81</v>
      </c>
      <c r="AY371" s="23" t="s">
        <v>128</v>
      </c>
      <c r="BE371" s="202">
        <f>IF(N371="základní",J371,0)</f>
        <v>0</v>
      </c>
      <c r="BF371" s="202">
        <f>IF(N371="snížená",J371,0)</f>
        <v>0</v>
      </c>
      <c r="BG371" s="202">
        <f>IF(N371="zákl. přenesená",J371,0)</f>
        <v>0</v>
      </c>
      <c r="BH371" s="202">
        <f>IF(N371="sníž. přenesená",J371,0)</f>
        <v>0</v>
      </c>
      <c r="BI371" s="202">
        <f>IF(N371="nulová",J371,0)</f>
        <v>0</v>
      </c>
      <c r="BJ371" s="23" t="s">
        <v>79</v>
      </c>
      <c r="BK371" s="202">
        <f>ROUND(I371*H371,2)</f>
        <v>0</v>
      </c>
      <c r="BL371" s="23" t="s">
        <v>135</v>
      </c>
      <c r="BM371" s="23" t="s">
        <v>549</v>
      </c>
    </row>
    <row r="372" spans="2:47" s="1" customFormat="1" ht="94.5">
      <c r="B372" s="40"/>
      <c r="C372" s="62"/>
      <c r="D372" s="203" t="s">
        <v>137</v>
      </c>
      <c r="E372" s="62"/>
      <c r="F372" s="204" t="s">
        <v>550</v>
      </c>
      <c r="G372" s="62"/>
      <c r="H372" s="62"/>
      <c r="I372" s="162"/>
      <c r="J372" s="62"/>
      <c r="K372" s="62"/>
      <c r="L372" s="60"/>
      <c r="M372" s="205"/>
      <c r="N372" s="41"/>
      <c r="O372" s="41"/>
      <c r="P372" s="41"/>
      <c r="Q372" s="41"/>
      <c r="R372" s="41"/>
      <c r="S372" s="41"/>
      <c r="T372" s="77"/>
      <c r="AT372" s="23" t="s">
        <v>137</v>
      </c>
      <c r="AU372" s="23" t="s">
        <v>81</v>
      </c>
    </row>
    <row r="373" spans="2:51" s="11" customFormat="1" ht="13.5">
      <c r="B373" s="206"/>
      <c r="C373" s="207"/>
      <c r="D373" s="203" t="s">
        <v>139</v>
      </c>
      <c r="E373" s="208" t="s">
        <v>21</v>
      </c>
      <c r="F373" s="209" t="s">
        <v>551</v>
      </c>
      <c r="G373" s="207"/>
      <c r="H373" s="210">
        <v>6</v>
      </c>
      <c r="I373" s="211"/>
      <c r="J373" s="207"/>
      <c r="K373" s="207"/>
      <c r="L373" s="212"/>
      <c r="M373" s="213"/>
      <c r="N373" s="214"/>
      <c r="O373" s="214"/>
      <c r="P373" s="214"/>
      <c r="Q373" s="214"/>
      <c r="R373" s="214"/>
      <c r="S373" s="214"/>
      <c r="T373" s="215"/>
      <c r="AT373" s="216" t="s">
        <v>139</v>
      </c>
      <c r="AU373" s="216" t="s">
        <v>81</v>
      </c>
      <c r="AV373" s="11" t="s">
        <v>81</v>
      </c>
      <c r="AW373" s="11" t="s">
        <v>34</v>
      </c>
      <c r="AX373" s="11" t="s">
        <v>71</v>
      </c>
      <c r="AY373" s="216" t="s">
        <v>128</v>
      </c>
    </row>
    <row r="374" spans="2:51" s="12" customFormat="1" ht="13.5">
      <c r="B374" s="217"/>
      <c r="C374" s="218"/>
      <c r="D374" s="203" t="s">
        <v>139</v>
      </c>
      <c r="E374" s="219" t="s">
        <v>21</v>
      </c>
      <c r="F374" s="220" t="s">
        <v>141</v>
      </c>
      <c r="G374" s="218"/>
      <c r="H374" s="221">
        <v>6</v>
      </c>
      <c r="I374" s="222"/>
      <c r="J374" s="218"/>
      <c r="K374" s="218"/>
      <c r="L374" s="223"/>
      <c r="M374" s="224"/>
      <c r="N374" s="225"/>
      <c r="O374" s="225"/>
      <c r="P374" s="225"/>
      <c r="Q374" s="225"/>
      <c r="R374" s="225"/>
      <c r="S374" s="225"/>
      <c r="T374" s="226"/>
      <c r="AT374" s="227" t="s">
        <v>139</v>
      </c>
      <c r="AU374" s="227" t="s">
        <v>81</v>
      </c>
      <c r="AV374" s="12" t="s">
        <v>135</v>
      </c>
      <c r="AW374" s="12" t="s">
        <v>34</v>
      </c>
      <c r="AX374" s="12" t="s">
        <v>79</v>
      </c>
      <c r="AY374" s="227" t="s">
        <v>128</v>
      </c>
    </row>
    <row r="375" spans="2:65" s="1" customFormat="1" ht="16.5" customHeight="1">
      <c r="B375" s="40"/>
      <c r="C375" s="228" t="s">
        <v>552</v>
      </c>
      <c r="D375" s="228" t="s">
        <v>242</v>
      </c>
      <c r="E375" s="229" t="s">
        <v>553</v>
      </c>
      <c r="F375" s="230" t="s">
        <v>554</v>
      </c>
      <c r="G375" s="231" t="s">
        <v>151</v>
      </c>
      <c r="H375" s="232">
        <v>6</v>
      </c>
      <c r="I375" s="233"/>
      <c r="J375" s="234">
        <f>ROUND(I375*H375,2)</f>
        <v>0</v>
      </c>
      <c r="K375" s="230" t="s">
        <v>134</v>
      </c>
      <c r="L375" s="235"/>
      <c r="M375" s="236" t="s">
        <v>21</v>
      </c>
      <c r="N375" s="237" t="s">
        <v>42</v>
      </c>
      <c r="O375" s="41"/>
      <c r="P375" s="200">
        <f>O375*H375</f>
        <v>0</v>
      </c>
      <c r="Q375" s="200">
        <v>0.0061</v>
      </c>
      <c r="R375" s="200">
        <f>Q375*H375</f>
        <v>0.0366</v>
      </c>
      <c r="S375" s="200">
        <v>0</v>
      </c>
      <c r="T375" s="201">
        <f>S375*H375</f>
        <v>0</v>
      </c>
      <c r="AR375" s="23" t="s">
        <v>176</v>
      </c>
      <c r="AT375" s="23" t="s">
        <v>242</v>
      </c>
      <c r="AU375" s="23" t="s">
        <v>81</v>
      </c>
      <c r="AY375" s="23" t="s">
        <v>128</v>
      </c>
      <c r="BE375" s="202">
        <f>IF(N375="základní",J375,0)</f>
        <v>0</v>
      </c>
      <c r="BF375" s="202">
        <f>IF(N375="snížená",J375,0)</f>
        <v>0</v>
      </c>
      <c r="BG375" s="202">
        <f>IF(N375="zákl. přenesená",J375,0)</f>
        <v>0</v>
      </c>
      <c r="BH375" s="202">
        <f>IF(N375="sníž. přenesená",J375,0)</f>
        <v>0</v>
      </c>
      <c r="BI375" s="202">
        <f>IF(N375="nulová",J375,0)</f>
        <v>0</v>
      </c>
      <c r="BJ375" s="23" t="s">
        <v>79</v>
      </c>
      <c r="BK375" s="202">
        <f>ROUND(I375*H375,2)</f>
        <v>0</v>
      </c>
      <c r="BL375" s="23" t="s">
        <v>135</v>
      </c>
      <c r="BM375" s="23" t="s">
        <v>555</v>
      </c>
    </row>
    <row r="376" spans="2:51" s="11" customFormat="1" ht="13.5">
      <c r="B376" s="206"/>
      <c r="C376" s="207"/>
      <c r="D376" s="203" t="s">
        <v>139</v>
      </c>
      <c r="E376" s="208" t="s">
        <v>21</v>
      </c>
      <c r="F376" s="209" t="s">
        <v>551</v>
      </c>
      <c r="G376" s="207"/>
      <c r="H376" s="210">
        <v>6</v>
      </c>
      <c r="I376" s="211"/>
      <c r="J376" s="207"/>
      <c r="K376" s="207"/>
      <c r="L376" s="212"/>
      <c r="M376" s="213"/>
      <c r="N376" s="214"/>
      <c r="O376" s="214"/>
      <c r="P376" s="214"/>
      <c r="Q376" s="214"/>
      <c r="R376" s="214"/>
      <c r="S376" s="214"/>
      <c r="T376" s="215"/>
      <c r="AT376" s="216" t="s">
        <v>139</v>
      </c>
      <c r="AU376" s="216" t="s">
        <v>81</v>
      </c>
      <c r="AV376" s="11" t="s">
        <v>81</v>
      </c>
      <c r="AW376" s="11" t="s">
        <v>34</v>
      </c>
      <c r="AX376" s="11" t="s">
        <v>79</v>
      </c>
      <c r="AY376" s="216" t="s">
        <v>128</v>
      </c>
    </row>
    <row r="377" spans="2:65" s="1" customFormat="1" ht="25.5" customHeight="1">
      <c r="B377" s="40"/>
      <c r="C377" s="191" t="s">
        <v>556</v>
      </c>
      <c r="D377" s="191" t="s">
        <v>130</v>
      </c>
      <c r="E377" s="192" t="s">
        <v>557</v>
      </c>
      <c r="F377" s="193" t="s">
        <v>558</v>
      </c>
      <c r="G377" s="194" t="s">
        <v>215</v>
      </c>
      <c r="H377" s="195">
        <v>49</v>
      </c>
      <c r="I377" s="196"/>
      <c r="J377" s="197">
        <f>ROUND(I377*H377,2)</f>
        <v>0</v>
      </c>
      <c r="K377" s="193" t="s">
        <v>134</v>
      </c>
      <c r="L377" s="60"/>
      <c r="M377" s="198" t="s">
        <v>21</v>
      </c>
      <c r="N377" s="199" t="s">
        <v>42</v>
      </c>
      <c r="O377" s="41"/>
      <c r="P377" s="200">
        <f>O377*H377</f>
        <v>0</v>
      </c>
      <c r="Q377" s="200">
        <v>8E-05</v>
      </c>
      <c r="R377" s="200">
        <f>Q377*H377</f>
        <v>0.003920000000000001</v>
      </c>
      <c r="S377" s="200">
        <v>0</v>
      </c>
      <c r="T377" s="201">
        <f>S377*H377</f>
        <v>0</v>
      </c>
      <c r="AR377" s="23" t="s">
        <v>135</v>
      </c>
      <c r="AT377" s="23" t="s">
        <v>130</v>
      </c>
      <c r="AU377" s="23" t="s">
        <v>81</v>
      </c>
      <c r="AY377" s="23" t="s">
        <v>128</v>
      </c>
      <c r="BE377" s="202">
        <f>IF(N377="základní",J377,0)</f>
        <v>0</v>
      </c>
      <c r="BF377" s="202">
        <f>IF(N377="snížená",J377,0)</f>
        <v>0</v>
      </c>
      <c r="BG377" s="202">
        <f>IF(N377="zákl. přenesená",J377,0)</f>
        <v>0</v>
      </c>
      <c r="BH377" s="202">
        <f>IF(N377="sníž. přenesená",J377,0)</f>
        <v>0</v>
      </c>
      <c r="BI377" s="202">
        <f>IF(N377="nulová",J377,0)</f>
        <v>0</v>
      </c>
      <c r="BJ377" s="23" t="s">
        <v>79</v>
      </c>
      <c r="BK377" s="202">
        <f>ROUND(I377*H377,2)</f>
        <v>0</v>
      </c>
      <c r="BL377" s="23" t="s">
        <v>135</v>
      </c>
      <c r="BM377" s="23" t="s">
        <v>559</v>
      </c>
    </row>
    <row r="378" spans="2:47" s="1" customFormat="1" ht="108">
      <c r="B378" s="40"/>
      <c r="C378" s="62"/>
      <c r="D378" s="203" t="s">
        <v>137</v>
      </c>
      <c r="E378" s="62"/>
      <c r="F378" s="204" t="s">
        <v>560</v>
      </c>
      <c r="G378" s="62"/>
      <c r="H378" s="62"/>
      <c r="I378" s="162"/>
      <c r="J378" s="62"/>
      <c r="K378" s="62"/>
      <c r="L378" s="60"/>
      <c r="M378" s="205"/>
      <c r="N378" s="41"/>
      <c r="O378" s="41"/>
      <c r="P378" s="41"/>
      <c r="Q378" s="41"/>
      <c r="R378" s="41"/>
      <c r="S378" s="41"/>
      <c r="T378" s="77"/>
      <c r="AT378" s="23" t="s">
        <v>137</v>
      </c>
      <c r="AU378" s="23" t="s">
        <v>81</v>
      </c>
    </row>
    <row r="379" spans="2:51" s="11" customFormat="1" ht="13.5">
      <c r="B379" s="206"/>
      <c r="C379" s="207"/>
      <c r="D379" s="203" t="s">
        <v>139</v>
      </c>
      <c r="E379" s="208" t="s">
        <v>21</v>
      </c>
      <c r="F379" s="209" t="s">
        <v>561</v>
      </c>
      <c r="G379" s="207"/>
      <c r="H379" s="210">
        <v>49</v>
      </c>
      <c r="I379" s="211"/>
      <c r="J379" s="207"/>
      <c r="K379" s="207"/>
      <c r="L379" s="212"/>
      <c r="M379" s="213"/>
      <c r="N379" s="214"/>
      <c r="O379" s="214"/>
      <c r="P379" s="214"/>
      <c r="Q379" s="214"/>
      <c r="R379" s="214"/>
      <c r="S379" s="214"/>
      <c r="T379" s="215"/>
      <c r="AT379" s="216" t="s">
        <v>139</v>
      </c>
      <c r="AU379" s="216" t="s">
        <v>81</v>
      </c>
      <c r="AV379" s="11" t="s">
        <v>81</v>
      </c>
      <c r="AW379" s="11" t="s">
        <v>34</v>
      </c>
      <c r="AX379" s="11" t="s">
        <v>71</v>
      </c>
      <c r="AY379" s="216" t="s">
        <v>128</v>
      </c>
    </row>
    <row r="380" spans="2:51" s="12" customFormat="1" ht="13.5">
      <c r="B380" s="217"/>
      <c r="C380" s="218"/>
      <c r="D380" s="203" t="s">
        <v>139</v>
      </c>
      <c r="E380" s="219" t="s">
        <v>21</v>
      </c>
      <c r="F380" s="220" t="s">
        <v>141</v>
      </c>
      <c r="G380" s="218"/>
      <c r="H380" s="221">
        <v>49</v>
      </c>
      <c r="I380" s="222"/>
      <c r="J380" s="218"/>
      <c r="K380" s="218"/>
      <c r="L380" s="223"/>
      <c r="M380" s="224"/>
      <c r="N380" s="225"/>
      <c r="O380" s="225"/>
      <c r="P380" s="225"/>
      <c r="Q380" s="225"/>
      <c r="R380" s="225"/>
      <c r="S380" s="225"/>
      <c r="T380" s="226"/>
      <c r="AT380" s="227" t="s">
        <v>139</v>
      </c>
      <c r="AU380" s="227" t="s">
        <v>81</v>
      </c>
      <c r="AV380" s="12" t="s">
        <v>135</v>
      </c>
      <c r="AW380" s="12" t="s">
        <v>34</v>
      </c>
      <c r="AX380" s="12" t="s">
        <v>79</v>
      </c>
      <c r="AY380" s="227" t="s">
        <v>128</v>
      </c>
    </row>
    <row r="381" spans="2:65" s="1" customFormat="1" ht="25.5" customHeight="1">
      <c r="B381" s="40"/>
      <c r="C381" s="191" t="s">
        <v>562</v>
      </c>
      <c r="D381" s="191" t="s">
        <v>130</v>
      </c>
      <c r="E381" s="192" t="s">
        <v>563</v>
      </c>
      <c r="F381" s="193" t="s">
        <v>564</v>
      </c>
      <c r="G381" s="194" t="s">
        <v>215</v>
      </c>
      <c r="H381" s="195">
        <v>49</v>
      </c>
      <c r="I381" s="196"/>
      <c r="J381" s="197">
        <f>ROUND(I381*H381,2)</f>
        <v>0</v>
      </c>
      <c r="K381" s="193" t="s">
        <v>134</v>
      </c>
      <c r="L381" s="60"/>
      <c r="M381" s="198" t="s">
        <v>21</v>
      </c>
      <c r="N381" s="199" t="s">
        <v>42</v>
      </c>
      <c r="O381" s="41"/>
      <c r="P381" s="200">
        <f>O381*H381</f>
        <v>0</v>
      </c>
      <c r="Q381" s="200">
        <v>0.00011</v>
      </c>
      <c r="R381" s="200">
        <f>Q381*H381</f>
        <v>0.00539</v>
      </c>
      <c r="S381" s="200">
        <v>0</v>
      </c>
      <c r="T381" s="201">
        <f>S381*H381</f>
        <v>0</v>
      </c>
      <c r="AR381" s="23" t="s">
        <v>135</v>
      </c>
      <c r="AT381" s="23" t="s">
        <v>130</v>
      </c>
      <c r="AU381" s="23" t="s">
        <v>81</v>
      </c>
      <c r="AY381" s="23" t="s">
        <v>128</v>
      </c>
      <c r="BE381" s="202">
        <f>IF(N381="základní",J381,0)</f>
        <v>0</v>
      </c>
      <c r="BF381" s="202">
        <f>IF(N381="snížená",J381,0)</f>
        <v>0</v>
      </c>
      <c r="BG381" s="202">
        <f>IF(N381="zákl. přenesená",J381,0)</f>
        <v>0</v>
      </c>
      <c r="BH381" s="202">
        <f>IF(N381="sníž. přenesená",J381,0)</f>
        <v>0</v>
      </c>
      <c r="BI381" s="202">
        <f>IF(N381="nulová",J381,0)</f>
        <v>0</v>
      </c>
      <c r="BJ381" s="23" t="s">
        <v>79</v>
      </c>
      <c r="BK381" s="202">
        <f>ROUND(I381*H381,2)</f>
        <v>0</v>
      </c>
      <c r="BL381" s="23" t="s">
        <v>135</v>
      </c>
      <c r="BM381" s="23" t="s">
        <v>565</v>
      </c>
    </row>
    <row r="382" spans="2:47" s="1" customFormat="1" ht="108">
      <c r="B382" s="40"/>
      <c r="C382" s="62"/>
      <c r="D382" s="203" t="s">
        <v>137</v>
      </c>
      <c r="E382" s="62"/>
      <c r="F382" s="204" t="s">
        <v>560</v>
      </c>
      <c r="G382" s="62"/>
      <c r="H382" s="62"/>
      <c r="I382" s="162"/>
      <c r="J382" s="62"/>
      <c r="K382" s="62"/>
      <c r="L382" s="60"/>
      <c r="M382" s="205"/>
      <c r="N382" s="41"/>
      <c r="O382" s="41"/>
      <c r="P382" s="41"/>
      <c r="Q382" s="41"/>
      <c r="R382" s="41"/>
      <c r="S382" s="41"/>
      <c r="T382" s="77"/>
      <c r="AT382" s="23" t="s">
        <v>137</v>
      </c>
      <c r="AU382" s="23" t="s">
        <v>81</v>
      </c>
    </row>
    <row r="383" spans="2:51" s="11" customFormat="1" ht="13.5">
      <c r="B383" s="206"/>
      <c r="C383" s="207"/>
      <c r="D383" s="203" t="s">
        <v>139</v>
      </c>
      <c r="E383" s="208" t="s">
        <v>21</v>
      </c>
      <c r="F383" s="209" t="s">
        <v>561</v>
      </c>
      <c r="G383" s="207"/>
      <c r="H383" s="210">
        <v>49</v>
      </c>
      <c r="I383" s="211"/>
      <c r="J383" s="207"/>
      <c r="K383" s="207"/>
      <c r="L383" s="212"/>
      <c r="M383" s="213"/>
      <c r="N383" s="214"/>
      <c r="O383" s="214"/>
      <c r="P383" s="214"/>
      <c r="Q383" s="214"/>
      <c r="R383" s="214"/>
      <c r="S383" s="214"/>
      <c r="T383" s="215"/>
      <c r="AT383" s="216" t="s">
        <v>139</v>
      </c>
      <c r="AU383" s="216" t="s">
        <v>81</v>
      </c>
      <c r="AV383" s="11" t="s">
        <v>81</v>
      </c>
      <c r="AW383" s="11" t="s">
        <v>34</v>
      </c>
      <c r="AX383" s="11" t="s">
        <v>71</v>
      </c>
      <c r="AY383" s="216" t="s">
        <v>128</v>
      </c>
    </row>
    <row r="384" spans="2:51" s="12" customFormat="1" ht="13.5">
      <c r="B384" s="217"/>
      <c r="C384" s="218"/>
      <c r="D384" s="203" t="s">
        <v>139</v>
      </c>
      <c r="E384" s="219" t="s">
        <v>21</v>
      </c>
      <c r="F384" s="220" t="s">
        <v>141</v>
      </c>
      <c r="G384" s="218"/>
      <c r="H384" s="221">
        <v>49</v>
      </c>
      <c r="I384" s="222"/>
      <c r="J384" s="218"/>
      <c r="K384" s="218"/>
      <c r="L384" s="223"/>
      <c r="M384" s="224"/>
      <c r="N384" s="225"/>
      <c r="O384" s="225"/>
      <c r="P384" s="225"/>
      <c r="Q384" s="225"/>
      <c r="R384" s="225"/>
      <c r="S384" s="225"/>
      <c r="T384" s="226"/>
      <c r="AT384" s="227" t="s">
        <v>139</v>
      </c>
      <c r="AU384" s="227" t="s">
        <v>81</v>
      </c>
      <c r="AV384" s="12" t="s">
        <v>135</v>
      </c>
      <c r="AW384" s="12" t="s">
        <v>34</v>
      </c>
      <c r="AX384" s="12" t="s">
        <v>79</v>
      </c>
      <c r="AY384" s="227" t="s">
        <v>128</v>
      </c>
    </row>
    <row r="385" spans="2:65" s="1" customFormat="1" ht="25.5" customHeight="1">
      <c r="B385" s="40"/>
      <c r="C385" s="191" t="s">
        <v>566</v>
      </c>
      <c r="D385" s="191" t="s">
        <v>130</v>
      </c>
      <c r="E385" s="192" t="s">
        <v>567</v>
      </c>
      <c r="F385" s="193" t="s">
        <v>568</v>
      </c>
      <c r="G385" s="194" t="s">
        <v>215</v>
      </c>
      <c r="H385" s="195">
        <v>100</v>
      </c>
      <c r="I385" s="196"/>
      <c r="J385" s="197">
        <f>ROUND(I385*H385,2)</f>
        <v>0</v>
      </c>
      <c r="K385" s="193" t="s">
        <v>134</v>
      </c>
      <c r="L385" s="60"/>
      <c r="M385" s="198" t="s">
        <v>21</v>
      </c>
      <c r="N385" s="199" t="s">
        <v>42</v>
      </c>
      <c r="O385" s="41"/>
      <c r="P385" s="200">
        <f>O385*H385</f>
        <v>0</v>
      </c>
      <c r="Q385" s="200">
        <v>3E-05</v>
      </c>
      <c r="R385" s="200">
        <f>Q385*H385</f>
        <v>0.003</v>
      </c>
      <c r="S385" s="200">
        <v>0</v>
      </c>
      <c r="T385" s="201">
        <f>S385*H385</f>
        <v>0</v>
      </c>
      <c r="AR385" s="23" t="s">
        <v>135</v>
      </c>
      <c r="AT385" s="23" t="s">
        <v>130</v>
      </c>
      <c r="AU385" s="23" t="s">
        <v>81</v>
      </c>
      <c r="AY385" s="23" t="s">
        <v>128</v>
      </c>
      <c r="BE385" s="202">
        <f>IF(N385="základní",J385,0)</f>
        <v>0</v>
      </c>
      <c r="BF385" s="202">
        <f>IF(N385="snížená",J385,0)</f>
        <v>0</v>
      </c>
      <c r="BG385" s="202">
        <f>IF(N385="zákl. přenesená",J385,0)</f>
        <v>0</v>
      </c>
      <c r="BH385" s="202">
        <f>IF(N385="sníž. přenesená",J385,0)</f>
        <v>0</v>
      </c>
      <c r="BI385" s="202">
        <f>IF(N385="nulová",J385,0)</f>
        <v>0</v>
      </c>
      <c r="BJ385" s="23" t="s">
        <v>79</v>
      </c>
      <c r="BK385" s="202">
        <f>ROUND(I385*H385,2)</f>
        <v>0</v>
      </c>
      <c r="BL385" s="23" t="s">
        <v>135</v>
      </c>
      <c r="BM385" s="23" t="s">
        <v>569</v>
      </c>
    </row>
    <row r="386" spans="2:47" s="1" customFormat="1" ht="108">
      <c r="B386" s="40"/>
      <c r="C386" s="62"/>
      <c r="D386" s="203" t="s">
        <v>137</v>
      </c>
      <c r="E386" s="62"/>
      <c r="F386" s="204" t="s">
        <v>560</v>
      </c>
      <c r="G386" s="62"/>
      <c r="H386" s="62"/>
      <c r="I386" s="162"/>
      <c r="J386" s="62"/>
      <c r="K386" s="62"/>
      <c r="L386" s="60"/>
      <c r="M386" s="205"/>
      <c r="N386" s="41"/>
      <c r="O386" s="41"/>
      <c r="P386" s="41"/>
      <c r="Q386" s="41"/>
      <c r="R386" s="41"/>
      <c r="S386" s="41"/>
      <c r="T386" s="77"/>
      <c r="AT386" s="23" t="s">
        <v>137</v>
      </c>
      <c r="AU386" s="23" t="s">
        <v>81</v>
      </c>
    </row>
    <row r="387" spans="2:51" s="11" customFormat="1" ht="13.5">
      <c r="B387" s="206"/>
      <c r="C387" s="207"/>
      <c r="D387" s="203" t="s">
        <v>139</v>
      </c>
      <c r="E387" s="208" t="s">
        <v>21</v>
      </c>
      <c r="F387" s="209" t="s">
        <v>570</v>
      </c>
      <c r="G387" s="207"/>
      <c r="H387" s="210">
        <v>100</v>
      </c>
      <c r="I387" s="211"/>
      <c r="J387" s="207"/>
      <c r="K387" s="207"/>
      <c r="L387" s="212"/>
      <c r="M387" s="213"/>
      <c r="N387" s="214"/>
      <c r="O387" s="214"/>
      <c r="P387" s="214"/>
      <c r="Q387" s="214"/>
      <c r="R387" s="214"/>
      <c r="S387" s="214"/>
      <c r="T387" s="215"/>
      <c r="AT387" s="216" t="s">
        <v>139</v>
      </c>
      <c r="AU387" s="216" t="s">
        <v>81</v>
      </c>
      <c r="AV387" s="11" t="s">
        <v>81</v>
      </c>
      <c r="AW387" s="11" t="s">
        <v>34</v>
      </c>
      <c r="AX387" s="11" t="s">
        <v>71</v>
      </c>
      <c r="AY387" s="216" t="s">
        <v>128</v>
      </c>
    </row>
    <row r="388" spans="2:51" s="12" customFormat="1" ht="13.5">
      <c r="B388" s="217"/>
      <c r="C388" s="218"/>
      <c r="D388" s="203" t="s">
        <v>139</v>
      </c>
      <c r="E388" s="219" t="s">
        <v>21</v>
      </c>
      <c r="F388" s="220" t="s">
        <v>141</v>
      </c>
      <c r="G388" s="218"/>
      <c r="H388" s="221">
        <v>100</v>
      </c>
      <c r="I388" s="222"/>
      <c r="J388" s="218"/>
      <c r="K388" s="218"/>
      <c r="L388" s="223"/>
      <c r="M388" s="224"/>
      <c r="N388" s="225"/>
      <c r="O388" s="225"/>
      <c r="P388" s="225"/>
      <c r="Q388" s="225"/>
      <c r="R388" s="225"/>
      <c r="S388" s="225"/>
      <c r="T388" s="226"/>
      <c r="AT388" s="227" t="s">
        <v>139</v>
      </c>
      <c r="AU388" s="227" t="s">
        <v>81</v>
      </c>
      <c r="AV388" s="12" t="s">
        <v>135</v>
      </c>
      <c r="AW388" s="12" t="s">
        <v>34</v>
      </c>
      <c r="AX388" s="12" t="s">
        <v>79</v>
      </c>
      <c r="AY388" s="227" t="s">
        <v>128</v>
      </c>
    </row>
    <row r="389" spans="2:65" s="1" customFormat="1" ht="25.5" customHeight="1">
      <c r="B389" s="40"/>
      <c r="C389" s="191" t="s">
        <v>571</v>
      </c>
      <c r="D389" s="191" t="s">
        <v>130</v>
      </c>
      <c r="E389" s="192" t="s">
        <v>572</v>
      </c>
      <c r="F389" s="193" t="s">
        <v>573</v>
      </c>
      <c r="G389" s="194" t="s">
        <v>215</v>
      </c>
      <c r="H389" s="195">
        <v>100</v>
      </c>
      <c r="I389" s="196"/>
      <c r="J389" s="197">
        <f>ROUND(I389*H389,2)</f>
        <v>0</v>
      </c>
      <c r="K389" s="193" t="s">
        <v>134</v>
      </c>
      <c r="L389" s="60"/>
      <c r="M389" s="198" t="s">
        <v>21</v>
      </c>
      <c r="N389" s="199" t="s">
        <v>42</v>
      </c>
      <c r="O389" s="41"/>
      <c r="P389" s="200">
        <f>O389*H389</f>
        <v>0</v>
      </c>
      <c r="Q389" s="200">
        <v>4E-05</v>
      </c>
      <c r="R389" s="200">
        <f>Q389*H389</f>
        <v>0.004</v>
      </c>
      <c r="S389" s="200">
        <v>0</v>
      </c>
      <c r="T389" s="201">
        <f>S389*H389</f>
        <v>0</v>
      </c>
      <c r="AR389" s="23" t="s">
        <v>135</v>
      </c>
      <c r="AT389" s="23" t="s">
        <v>130</v>
      </c>
      <c r="AU389" s="23" t="s">
        <v>81</v>
      </c>
      <c r="AY389" s="23" t="s">
        <v>128</v>
      </c>
      <c r="BE389" s="202">
        <f>IF(N389="základní",J389,0)</f>
        <v>0</v>
      </c>
      <c r="BF389" s="202">
        <f>IF(N389="snížená",J389,0)</f>
        <v>0</v>
      </c>
      <c r="BG389" s="202">
        <f>IF(N389="zákl. přenesená",J389,0)</f>
        <v>0</v>
      </c>
      <c r="BH389" s="202">
        <f>IF(N389="sníž. přenesená",J389,0)</f>
        <v>0</v>
      </c>
      <c r="BI389" s="202">
        <f>IF(N389="nulová",J389,0)</f>
        <v>0</v>
      </c>
      <c r="BJ389" s="23" t="s">
        <v>79</v>
      </c>
      <c r="BK389" s="202">
        <f>ROUND(I389*H389,2)</f>
        <v>0</v>
      </c>
      <c r="BL389" s="23" t="s">
        <v>135</v>
      </c>
      <c r="BM389" s="23" t="s">
        <v>574</v>
      </c>
    </row>
    <row r="390" spans="2:47" s="1" customFormat="1" ht="108">
      <c r="B390" s="40"/>
      <c r="C390" s="62"/>
      <c r="D390" s="203" t="s">
        <v>137</v>
      </c>
      <c r="E390" s="62"/>
      <c r="F390" s="204" t="s">
        <v>560</v>
      </c>
      <c r="G390" s="62"/>
      <c r="H390" s="62"/>
      <c r="I390" s="162"/>
      <c r="J390" s="62"/>
      <c r="K390" s="62"/>
      <c r="L390" s="60"/>
      <c r="M390" s="205"/>
      <c r="N390" s="41"/>
      <c r="O390" s="41"/>
      <c r="P390" s="41"/>
      <c r="Q390" s="41"/>
      <c r="R390" s="41"/>
      <c r="S390" s="41"/>
      <c r="T390" s="77"/>
      <c r="AT390" s="23" t="s">
        <v>137</v>
      </c>
      <c r="AU390" s="23" t="s">
        <v>81</v>
      </c>
    </row>
    <row r="391" spans="2:51" s="11" customFormat="1" ht="13.5">
      <c r="B391" s="206"/>
      <c r="C391" s="207"/>
      <c r="D391" s="203" t="s">
        <v>139</v>
      </c>
      <c r="E391" s="208" t="s">
        <v>21</v>
      </c>
      <c r="F391" s="209" t="s">
        <v>570</v>
      </c>
      <c r="G391" s="207"/>
      <c r="H391" s="210">
        <v>100</v>
      </c>
      <c r="I391" s="211"/>
      <c r="J391" s="207"/>
      <c r="K391" s="207"/>
      <c r="L391" s="212"/>
      <c r="M391" s="213"/>
      <c r="N391" s="214"/>
      <c r="O391" s="214"/>
      <c r="P391" s="214"/>
      <c r="Q391" s="214"/>
      <c r="R391" s="214"/>
      <c r="S391" s="214"/>
      <c r="T391" s="215"/>
      <c r="AT391" s="216" t="s">
        <v>139</v>
      </c>
      <c r="AU391" s="216" t="s">
        <v>81</v>
      </c>
      <c r="AV391" s="11" t="s">
        <v>81</v>
      </c>
      <c r="AW391" s="11" t="s">
        <v>34</v>
      </c>
      <c r="AX391" s="11" t="s">
        <v>71</v>
      </c>
      <c r="AY391" s="216" t="s">
        <v>128</v>
      </c>
    </row>
    <row r="392" spans="2:51" s="12" customFormat="1" ht="13.5">
      <c r="B392" s="217"/>
      <c r="C392" s="218"/>
      <c r="D392" s="203" t="s">
        <v>139</v>
      </c>
      <c r="E392" s="219" t="s">
        <v>21</v>
      </c>
      <c r="F392" s="220" t="s">
        <v>141</v>
      </c>
      <c r="G392" s="218"/>
      <c r="H392" s="221">
        <v>100</v>
      </c>
      <c r="I392" s="222"/>
      <c r="J392" s="218"/>
      <c r="K392" s="218"/>
      <c r="L392" s="223"/>
      <c r="M392" s="224"/>
      <c r="N392" s="225"/>
      <c r="O392" s="225"/>
      <c r="P392" s="225"/>
      <c r="Q392" s="225"/>
      <c r="R392" s="225"/>
      <c r="S392" s="225"/>
      <c r="T392" s="226"/>
      <c r="AT392" s="227" t="s">
        <v>139</v>
      </c>
      <c r="AU392" s="227" t="s">
        <v>81</v>
      </c>
      <c r="AV392" s="12" t="s">
        <v>135</v>
      </c>
      <c r="AW392" s="12" t="s">
        <v>34</v>
      </c>
      <c r="AX392" s="12" t="s">
        <v>79</v>
      </c>
      <c r="AY392" s="227" t="s">
        <v>128</v>
      </c>
    </row>
    <row r="393" spans="2:65" s="1" customFormat="1" ht="25.5" customHeight="1">
      <c r="B393" s="40"/>
      <c r="C393" s="191" t="s">
        <v>575</v>
      </c>
      <c r="D393" s="191" t="s">
        <v>130</v>
      </c>
      <c r="E393" s="192" t="s">
        <v>576</v>
      </c>
      <c r="F393" s="193" t="s">
        <v>577</v>
      </c>
      <c r="G393" s="194" t="s">
        <v>215</v>
      </c>
      <c r="H393" s="195">
        <v>240</v>
      </c>
      <c r="I393" s="196"/>
      <c r="J393" s="197">
        <f>ROUND(I393*H393,2)</f>
        <v>0</v>
      </c>
      <c r="K393" s="193" t="s">
        <v>134</v>
      </c>
      <c r="L393" s="60"/>
      <c r="M393" s="198" t="s">
        <v>21</v>
      </c>
      <c r="N393" s="199" t="s">
        <v>42</v>
      </c>
      <c r="O393" s="41"/>
      <c r="P393" s="200">
        <f>O393*H393</f>
        <v>0</v>
      </c>
      <c r="Q393" s="200">
        <v>0.00015</v>
      </c>
      <c r="R393" s="200">
        <f>Q393*H393</f>
        <v>0.036</v>
      </c>
      <c r="S393" s="200">
        <v>0</v>
      </c>
      <c r="T393" s="201">
        <f>S393*H393</f>
        <v>0</v>
      </c>
      <c r="AR393" s="23" t="s">
        <v>135</v>
      </c>
      <c r="AT393" s="23" t="s">
        <v>130</v>
      </c>
      <c r="AU393" s="23" t="s">
        <v>81</v>
      </c>
      <c r="AY393" s="23" t="s">
        <v>128</v>
      </c>
      <c r="BE393" s="202">
        <f>IF(N393="základní",J393,0)</f>
        <v>0</v>
      </c>
      <c r="BF393" s="202">
        <f>IF(N393="snížená",J393,0)</f>
        <v>0</v>
      </c>
      <c r="BG393" s="202">
        <f>IF(N393="zákl. přenesená",J393,0)</f>
        <v>0</v>
      </c>
      <c r="BH393" s="202">
        <f>IF(N393="sníž. přenesená",J393,0)</f>
        <v>0</v>
      </c>
      <c r="BI393" s="202">
        <f>IF(N393="nulová",J393,0)</f>
        <v>0</v>
      </c>
      <c r="BJ393" s="23" t="s">
        <v>79</v>
      </c>
      <c r="BK393" s="202">
        <f>ROUND(I393*H393,2)</f>
        <v>0</v>
      </c>
      <c r="BL393" s="23" t="s">
        <v>135</v>
      </c>
      <c r="BM393" s="23" t="s">
        <v>578</v>
      </c>
    </row>
    <row r="394" spans="2:47" s="1" customFormat="1" ht="108">
      <c r="B394" s="40"/>
      <c r="C394" s="62"/>
      <c r="D394" s="203" t="s">
        <v>137</v>
      </c>
      <c r="E394" s="62"/>
      <c r="F394" s="204" t="s">
        <v>560</v>
      </c>
      <c r="G394" s="62"/>
      <c r="H394" s="62"/>
      <c r="I394" s="162"/>
      <c r="J394" s="62"/>
      <c r="K394" s="62"/>
      <c r="L394" s="60"/>
      <c r="M394" s="205"/>
      <c r="N394" s="41"/>
      <c r="O394" s="41"/>
      <c r="P394" s="41"/>
      <c r="Q394" s="41"/>
      <c r="R394" s="41"/>
      <c r="S394" s="41"/>
      <c r="T394" s="77"/>
      <c r="AT394" s="23" t="s">
        <v>137</v>
      </c>
      <c r="AU394" s="23" t="s">
        <v>81</v>
      </c>
    </row>
    <row r="395" spans="2:51" s="11" customFormat="1" ht="13.5">
      <c r="B395" s="206"/>
      <c r="C395" s="207"/>
      <c r="D395" s="203" t="s">
        <v>139</v>
      </c>
      <c r="E395" s="208" t="s">
        <v>21</v>
      </c>
      <c r="F395" s="209" t="s">
        <v>579</v>
      </c>
      <c r="G395" s="207"/>
      <c r="H395" s="210">
        <v>240</v>
      </c>
      <c r="I395" s="211"/>
      <c r="J395" s="207"/>
      <c r="K395" s="207"/>
      <c r="L395" s="212"/>
      <c r="M395" s="213"/>
      <c r="N395" s="214"/>
      <c r="O395" s="214"/>
      <c r="P395" s="214"/>
      <c r="Q395" s="214"/>
      <c r="R395" s="214"/>
      <c r="S395" s="214"/>
      <c r="T395" s="215"/>
      <c r="AT395" s="216" t="s">
        <v>139</v>
      </c>
      <c r="AU395" s="216" t="s">
        <v>81</v>
      </c>
      <c r="AV395" s="11" t="s">
        <v>81</v>
      </c>
      <c r="AW395" s="11" t="s">
        <v>34</v>
      </c>
      <c r="AX395" s="11" t="s">
        <v>71</v>
      </c>
      <c r="AY395" s="216" t="s">
        <v>128</v>
      </c>
    </row>
    <row r="396" spans="2:51" s="12" customFormat="1" ht="13.5">
      <c r="B396" s="217"/>
      <c r="C396" s="218"/>
      <c r="D396" s="203" t="s">
        <v>139</v>
      </c>
      <c r="E396" s="219" t="s">
        <v>21</v>
      </c>
      <c r="F396" s="220" t="s">
        <v>141</v>
      </c>
      <c r="G396" s="218"/>
      <c r="H396" s="221">
        <v>240</v>
      </c>
      <c r="I396" s="222"/>
      <c r="J396" s="218"/>
      <c r="K396" s="218"/>
      <c r="L396" s="223"/>
      <c r="M396" s="224"/>
      <c r="N396" s="225"/>
      <c r="O396" s="225"/>
      <c r="P396" s="225"/>
      <c r="Q396" s="225"/>
      <c r="R396" s="225"/>
      <c r="S396" s="225"/>
      <c r="T396" s="226"/>
      <c r="AT396" s="227" t="s">
        <v>139</v>
      </c>
      <c r="AU396" s="227" t="s">
        <v>81</v>
      </c>
      <c r="AV396" s="12" t="s">
        <v>135</v>
      </c>
      <c r="AW396" s="12" t="s">
        <v>34</v>
      </c>
      <c r="AX396" s="12" t="s">
        <v>79</v>
      </c>
      <c r="AY396" s="227" t="s">
        <v>128</v>
      </c>
    </row>
    <row r="397" spans="2:65" s="1" customFormat="1" ht="25.5" customHeight="1">
      <c r="B397" s="40"/>
      <c r="C397" s="191" t="s">
        <v>580</v>
      </c>
      <c r="D397" s="191" t="s">
        <v>130</v>
      </c>
      <c r="E397" s="192" t="s">
        <v>581</v>
      </c>
      <c r="F397" s="193" t="s">
        <v>582</v>
      </c>
      <c r="G397" s="194" t="s">
        <v>215</v>
      </c>
      <c r="H397" s="195">
        <v>240</v>
      </c>
      <c r="I397" s="196"/>
      <c r="J397" s="197">
        <f>ROUND(I397*H397,2)</f>
        <v>0</v>
      </c>
      <c r="K397" s="193" t="s">
        <v>134</v>
      </c>
      <c r="L397" s="60"/>
      <c r="M397" s="198" t="s">
        <v>21</v>
      </c>
      <c r="N397" s="199" t="s">
        <v>42</v>
      </c>
      <c r="O397" s="41"/>
      <c r="P397" s="200">
        <f>O397*H397</f>
        <v>0</v>
      </c>
      <c r="Q397" s="200">
        <v>0.00021</v>
      </c>
      <c r="R397" s="200">
        <f>Q397*H397</f>
        <v>0.0504</v>
      </c>
      <c r="S397" s="200">
        <v>0</v>
      </c>
      <c r="T397" s="201">
        <f>S397*H397</f>
        <v>0</v>
      </c>
      <c r="AR397" s="23" t="s">
        <v>135</v>
      </c>
      <c r="AT397" s="23" t="s">
        <v>130</v>
      </c>
      <c r="AU397" s="23" t="s">
        <v>81</v>
      </c>
      <c r="AY397" s="23" t="s">
        <v>128</v>
      </c>
      <c r="BE397" s="202">
        <f>IF(N397="základní",J397,0)</f>
        <v>0</v>
      </c>
      <c r="BF397" s="202">
        <f>IF(N397="snížená",J397,0)</f>
        <v>0</v>
      </c>
      <c r="BG397" s="202">
        <f>IF(N397="zákl. přenesená",J397,0)</f>
        <v>0</v>
      </c>
      <c r="BH397" s="202">
        <f>IF(N397="sníž. přenesená",J397,0)</f>
        <v>0</v>
      </c>
      <c r="BI397" s="202">
        <f>IF(N397="nulová",J397,0)</f>
        <v>0</v>
      </c>
      <c r="BJ397" s="23" t="s">
        <v>79</v>
      </c>
      <c r="BK397" s="202">
        <f>ROUND(I397*H397,2)</f>
        <v>0</v>
      </c>
      <c r="BL397" s="23" t="s">
        <v>135</v>
      </c>
      <c r="BM397" s="23" t="s">
        <v>583</v>
      </c>
    </row>
    <row r="398" spans="2:47" s="1" customFormat="1" ht="108">
      <c r="B398" s="40"/>
      <c r="C398" s="62"/>
      <c r="D398" s="203" t="s">
        <v>137</v>
      </c>
      <c r="E398" s="62"/>
      <c r="F398" s="204" t="s">
        <v>560</v>
      </c>
      <c r="G398" s="62"/>
      <c r="H398" s="62"/>
      <c r="I398" s="162"/>
      <c r="J398" s="62"/>
      <c r="K398" s="62"/>
      <c r="L398" s="60"/>
      <c r="M398" s="205"/>
      <c r="N398" s="41"/>
      <c r="O398" s="41"/>
      <c r="P398" s="41"/>
      <c r="Q398" s="41"/>
      <c r="R398" s="41"/>
      <c r="S398" s="41"/>
      <c r="T398" s="77"/>
      <c r="AT398" s="23" t="s">
        <v>137</v>
      </c>
      <c r="AU398" s="23" t="s">
        <v>81</v>
      </c>
    </row>
    <row r="399" spans="2:51" s="11" customFormat="1" ht="13.5">
      <c r="B399" s="206"/>
      <c r="C399" s="207"/>
      <c r="D399" s="203" t="s">
        <v>139</v>
      </c>
      <c r="E399" s="208" t="s">
        <v>21</v>
      </c>
      <c r="F399" s="209" t="s">
        <v>579</v>
      </c>
      <c r="G399" s="207"/>
      <c r="H399" s="210">
        <v>240</v>
      </c>
      <c r="I399" s="211"/>
      <c r="J399" s="207"/>
      <c r="K399" s="207"/>
      <c r="L399" s="212"/>
      <c r="M399" s="213"/>
      <c r="N399" s="214"/>
      <c r="O399" s="214"/>
      <c r="P399" s="214"/>
      <c r="Q399" s="214"/>
      <c r="R399" s="214"/>
      <c r="S399" s="214"/>
      <c r="T399" s="215"/>
      <c r="AT399" s="216" t="s">
        <v>139</v>
      </c>
      <c r="AU399" s="216" t="s">
        <v>81</v>
      </c>
      <c r="AV399" s="11" t="s">
        <v>81</v>
      </c>
      <c r="AW399" s="11" t="s">
        <v>34</v>
      </c>
      <c r="AX399" s="11" t="s">
        <v>71</v>
      </c>
      <c r="AY399" s="216" t="s">
        <v>128</v>
      </c>
    </row>
    <row r="400" spans="2:51" s="12" customFormat="1" ht="13.5">
      <c r="B400" s="217"/>
      <c r="C400" s="218"/>
      <c r="D400" s="203" t="s">
        <v>139</v>
      </c>
      <c r="E400" s="219" t="s">
        <v>21</v>
      </c>
      <c r="F400" s="220" t="s">
        <v>141</v>
      </c>
      <c r="G400" s="218"/>
      <c r="H400" s="221">
        <v>240</v>
      </c>
      <c r="I400" s="222"/>
      <c r="J400" s="218"/>
      <c r="K400" s="218"/>
      <c r="L400" s="223"/>
      <c r="M400" s="224"/>
      <c r="N400" s="225"/>
      <c r="O400" s="225"/>
      <c r="P400" s="225"/>
      <c r="Q400" s="225"/>
      <c r="R400" s="225"/>
      <c r="S400" s="225"/>
      <c r="T400" s="226"/>
      <c r="AT400" s="227" t="s">
        <v>139</v>
      </c>
      <c r="AU400" s="227" t="s">
        <v>81</v>
      </c>
      <c r="AV400" s="12" t="s">
        <v>135</v>
      </c>
      <c r="AW400" s="12" t="s">
        <v>34</v>
      </c>
      <c r="AX400" s="12" t="s">
        <v>79</v>
      </c>
      <c r="AY400" s="227" t="s">
        <v>128</v>
      </c>
    </row>
    <row r="401" spans="2:65" s="1" customFormat="1" ht="25.5" customHeight="1">
      <c r="B401" s="40"/>
      <c r="C401" s="191" t="s">
        <v>584</v>
      </c>
      <c r="D401" s="191" t="s">
        <v>130</v>
      </c>
      <c r="E401" s="192" t="s">
        <v>585</v>
      </c>
      <c r="F401" s="193" t="s">
        <v>586</v>
      </c>
      <c r="G401" s="194" t="s">
        <v>215</v>
      </c>
      <c r="H401" s="195">
        <v>65</v>
      </c>
      <c r="I401" s="196"/>
      <c r="J401" s="197">
        <f>ROUND(I401*H401,2)</f>
        <v>0</v>
      </c>
      <c r="K401" s="193" t="s">
        <v>134</v>
      </c>
      <c r="L401" s="60"/>
      <c r="M401" s="198" t="s">
        <v>21</v>
      </c>
      <c r="N401" s="199" t="s">
        <v>42</v>
      </c>
      <c r="O401" s="41"/>
      <c r="P401" s="200">
        <f>O401*H401</f>
        <v>0</v>
      </c>
      <c r="Q401" s="200">
        <v>0.0002</v>
      </c>
      <c r="R401" s="200">
        <f>Q401*H401</f>
        <v>0.013000000000000001</v>
      </c>
      <c r="S401" s="200">
        <v>0</v>
      </c>
      <c r="T401" s="201">
        <f>S401*H401</f>
        <v>0</v>
      </c>
      <c r="AR401" s="23" t="s">
        <v>135</v>
      </c>
      <c r="AT401" s="23" t="s">
        <v>130</v>
      </c>
      <c r="AU401" s="23" t="s">
        <v>81</v>
      </c>
      <c r="AY401" s="23" t="s">
        <v>128</v>
      </c>
      <c r="BE401" s="202">
        <f>IF(N401="základní",J401,0)</f>
        <v>0</v>
      </c>
      <c r="BF401" s="202">
        <f>IF(N401="snížená",J401,0)</f>
        <v>0</v>
      </c>
      <c r="BG401" s="202">
        <f>IF(N401="zákl. přenesená",J401,0)</f>
        <v>0</v>
      </c>
      <c r="BH401" s="202">
        <f>IF(N401="sníž. přenesená",J401,0)</f>
        <v>0</v>
      </c>
      <c r="BI401" s="202">
        <f>IF(N401="nulová",J401,0)</f>
        <v>0</v>
      </c>
      <c r="BJ401" s="23" t="s">
        <v>79</v>
      </c>
      <c r="BK401" s="202">
        <f>ROUND(I401*H401,2)</f>
        <v>0</v>
      </c>
      <c r="BL401" s="23" t="s">
        <v>135</v>
      </c>
      <c r="BM401" s="23" t="s">
        <v>587</v>
      </c>
    </row>
    <row r="402" spans="2:47" s="1" customFormat="1" ht="108">
      <c r="B402" s="40"/>
      <c r="C402" s="62"/>
      <c r="D402" s="203" t="s">
        <v>137</v>
      </c>
      <c r="E402" s="62"/>
      <c r="F402" s="204" t="s">
        <v>588</v>
      </c>
      <c r="G402" s="62"/>
      <c r="H402" s="62"/>
      <c r="I402" s="162"/>
      <c r="J402" s="62"/>
      <c r="K402" s="62"/>
      <c r="L402" s="60"/>
      <c r="M402" s="205"/>
      <c r="N402" s="41"/>
      <c r="O402" s="41"/>
      <c r="P402" s="41"/>
      <c r="Q402" s="41"/>
      <c r="R402" s="41"/>
      <c r="S402" s="41"/>
      <c r="T402" s="77"/>
      <c r="AT402" s="23" t="s">
        <v>137</v>
      </c>
      <c r="AU402" s="23" t="s">
        <v>81</v>
      </c>
    </row>
    <row r="403" spans="2:51" s="11" customFormat="1" ht="13.5">
      <c r="B403" s="206"/>
      <c r="C403" s="207"/>
      <c r="D403" s="203" t="s">
        <v>139</v>
      </c>
      <c r="E403" s="208" t="s">
        <v>21</v>
      </c>
      <c r="F403" s="209" t="s">
        <v>589</v>
      </c>
      <c r="G403" s="207"/>
      <c r="H403" s="210">
        <v>65</v>
      </c>
      <c r="I403" s="211"/>
      <c r="J403" s="207"/>
      <c r="K403" s="207"/>
      <c r="L403" s="212"/>
      <c r="M403" s="213"/>
      <c r="N403" s="214"/>
      <c r="O403" s="214"/>
      <c r="P403" s="214"/>
      <c r="Q403" s="214"/>
      <c r="R403" s="214"/>
      <c r="S403" s="214"/>
      <c r="T403" s="215"/>
      <c r="AT403" s="216" t="s">
        <v>139</v>
      </c>
      <c r="AU403" s="216" t="s">
        <v>81</v>
      </c>
      <c r="AV403" s="11" t="s">
        <v>81</v>
      </c>
      <c r="AW403" s="11" t="s">
        <v>34</v>
      </c>
      <c r="AX403" s="11" t="s">
        <v>71</v>
      </c>
      <c r="AY403" s="216" t="s">
        <v>128</v>
      </c>
    </row>
    <row r="404" spans="2:51" s="12" customFormat="1" ht="13.5">
      <c r="B404" s="217"/>
      <c r="C404" s="218"/>
      <c r="D404" s="203" t="s">
        <v>139</v>
      </c>
      <c r="E404" s="219" t="s">
        <v>21</v>
      </c>
      <c r="F404" s="220" t="s">
        <v>141</v>
      </c>
      <c r="G404" s="218"/>
      <c r="H404" s="221">
        <v>65</v>
      </c>
      <c r="I404" s="222"/>
      <c r="J404" s="218"/>
      <c r="K404" s="218"/>
      <c r="L404" s="223"/>
      <c r="M404" s="224"/>
      <c r="N404" s="225"/>
      <c r="O404" s="225"/>
      <c r="P404" s="225"/>
      <c r="Q404" s="225"/>
      <c r="R404" s="225"/>
      <c r="S404" s="225"/>
      <c r="T404" s="226"/>
      <c r="AT404" s="227" t="s">
        <v>139</v>
      </c>
      <c r="AU404" s="227" t="s">
        <v>81</v>
      </c>
      <c r="AV404" s="12" t="s">
        <v>135</v>
      </c>
      <c r="AW404" s="12" t="s">
        <v>34</v>
      </c>
      <c r="AX404" s="12" t="s">
        <v>79</v>
      </c>
      <c r="AY404" s="227" t="s">
        <v>128</v>
      </c>
    </row>
    <row r="405" spans="2:65" s="1" customFormat="1" ht="25.5" customHeight="1">
      <c r="B405" s="40"/>
      <c r="C405" s="191" t="s">
        <v>590</v>
      </c>
      <c r="D405" s="191" t="s">
        <v>130</v>
      </c>
      <c r="E405" s="192" t="s">
        <v>591</v>
      </c>
      <c r="F405" s="193" t="s">
        <v>592</v>
      </c>
      <c r="G405" s="194" t="s">
        <v>215</v>
      </c>
      <c r="H405" s="195">
        <v>65</v>
      </c>
      <c r="I405" s="196"/>
      <c r="J405" s="197">
        <f>ROUND(I405*H405,2)</f>
        <v>0</v>
      </c>
      <c r="K405" s="193" t="s">
        <v>134</v>
      </c>
      <c r="L405" s="60"/>
      <c r="M405" s="198" t="s">
        <v>21</v>
      </c>
      <c r="N405" s="199" t="s">
        <v>42</v>
      </c>
      <c r="O405" s="41"/>
      <c r="P405" s="200">
        <f>O405*H405</f>
        <v>0</v>
      </c>
      <c r="Q405" s="200">
        <v>0.00033</v>
      </c>
      <c r="R405" s="200">
        <f>Q405*H405</f>
        <v>0.02145</v>
      </c>
      <c r="S405" s="200">
        <v>0</v>
      </c>
      <c r="T405" s="201">
        <f>S405*H405</f>
        <v>0</v>
      </c>
      <c r="AR405" s="23" t="s">
        <v>135</v>
      </c>
      <c r="AT405" s="23" t="s">
        <v>130</v>
      </c>
      <c r="AU405" s="23" t="s">
        <v>81</v>
      </c>
      <c r="AY405" s="23" t="s">
        <v>128</v>
      </c>
      <c r="BE405" s="202">
        <f>IF(N405="základní",J405,0)</f>
        <v>0</v>
      </c>
      <c r="BF405" s="202">
        <f>IF(N405="snížená",J405,0)</f>
        <v>0</v>
      </c>
      <c r="BG405" s="202">
        <f>IF(N405="zákl. přenesená",J405,0)</f>
        <v>0</v>
      </c>
      <c r="BH405" s="202">
        <f>IF(N405="sníž. přenesená",J405,0)</f>
        <v>0</v>
      </c>
      <c r="BI405" s="202">
        <f>IF(N405="nulová",J405,0)</f>
        <v>0</v>
      </c>
      <c r="BJ405" s="23" t="s">
        <v>79</v>
      </c>
      <c r="BK405" s="202">
        <f>ROUND(I405*H405,2)</f>
        <v>0</v>
      </c>
      <c r="BL405" s="23" t="s">
        <v>135</v>
      </c>
      <c r="BM405" s="23" t="s">
        <v>593</v>
      </c>
    </row>
    <row r="406" spans="2:47" s="1" customFormat="1" ht="108">
      <c r="B406" s="40"/>
      <c r="C406" s="62"/>
      <c r="D406" s="203" t="s">
        <v>137</v>
      </c>
      <c r="E406" s="62"/>
      <c r="F406" s="204" t="s">
        <v>588</v>
      </c>
      <c r="G406" s="62"/>
      <c r="H406" s="62"/>
      <c r="I406" s="162"/>
      <c r="J406" s="62"/>
      <c r="K406" s="62"/>
      <c r="L406" s="60"/>
      <c r="M406" s="205"/>
      <c r="N406" s="41"/>
      <c r="O406" s="41"/>
      <c r="P406" s="41"/>
      <c r="Q406" s="41"/>
      <c r="R406" s="41"/>
      <c r="S406" s="41"/>
      <c r="T406" s="77"/>
      <c r="AT406" s="23" t="s">
        <v>137</v>
      </c>
      <c r="AU406" s="23" t="s">
        <v>81</v>
      </c>
    </row>
    <row r="407" spans="2:51" s="11" customFormat="1" ht="13.5">
      <c r="B407" s="206"/>
      <c r="C407" s="207"/>
      <c r="D407" s="203" t="s">
        <v>139</v>
      </c>
      <c r="E407" s="208" t="s">
        <v>21</v>
      </c>
      <c r="F407" s="209" t="s">
        <v>589</v>
      </c>
      <c r="G407" s="207"/>
      <c r="H407" s="210">
        <v>65</v>
      </c>
      <c r="I407" s="211"/>
      <c r="J407" s="207"/>
      <c r="K407" s="207"/>
      <c r="L407" s="212"/>
      <c r="M407" s="213"/>
      <c r="N407" s="214"/>
      <c r="O407" s="214"/>
      <c r="P407" s="214"/>
      <c r="Q407" s="214"/>
      <c r="R407" s="214"/>
      <c r="S407" s="214"/>
      <c r="T407" s="215"/>
      <c r="AT407" s="216" t="s">
        <v>139</v>
      </c>
      <c r="AU407" s="216" t="s">
        <v>81</v>
      </c>
      <c r="AV407" s="11" t="s">
        <v>81</v>
      </c>
      <c r="AW407" s="11" t="s">
        <v>34</v>
      </c>
      <c r="AX407" s="11" t="s">
        <v>71</v>
      </c>
      <c r="AY407" s="216" t="s">
        <v>128</v>
      </c>
    </row>
    <row r="408" spans="2:51" s="12" customFormat="1" ht="13.5">
      <c r="B408" s="217"/>
      <c r="C408" s="218"/>
      <c r="D408" s="203" t="s">
        <v>139</v>
      </c>
      <c r="E408" s="219" t="s">
        <v>21</v>
      </c>
      <c r="F408" s="220" t="s">
        <v>141</v>
      </c>
      <c r="G408" s="218"/>
      <c r="H408" s="221">
        <v>65</v>
      </c>
      <c r="I408" s="222"/>
      <c r="J408" s="218"/>
      <c r="K408" s="218"/>
      <c r="L408" s="223"/>
      <c r="M408" s="224"/>
      <c r="N408" s="225"/>
      <c r="O408" s="225"/>
      <c r="P408" s="225"/>
      <c r="Q408" s="225"/>
      <c r="R408" s="225"/>
      <c r="S408" s="225"/>
      <c r="T408" s="226"/>
      <c r="AT408" s="227" t="s">
        <v>139</v>
      </c>
      <c r="AU408" s="227" t="s">
        <v>81</v>
      </c>
      <c r="AV408" s="12" t="s">
        <v>135</v>
      </c>
      <c r="AW408" s="12" t="s">
        <v>34</v>
      </c>
      <c r="AX408" s="12" t="s">
        <v>79</v>
      </c>
      <c r="AY408" s="227" t="s">
        <v>128</v>
      </c>
    </row>
    <row r="409" spans="2:65" s="1" customFormat="1" ht="25.5" customHeight="1">
      <c r="B409" s="40"/>
      <c r="C409" s="191" t="s">
        <v>594</v>
      </c>
      <c r="D409" s="191" t="s">
        <v>130</v>
      </c>
      <c r="E409" s="192" t="s">
        <v>595</v>
      </c>
      <c r="F409" s="193" t="s">
        <v>596</v>
      </c>
      <c r="G409" s="194" t="s">
        <v>144</v>
      </c>
      <c r="H409" s="195">
        <v>14</v>
      </c>
      <c r="I409" s="196"/>
      <c r="J409" s="197">
        <f>ROUND(I409*H409,2)</f>
        <v>0</v>
      </c>
      <c r="K409" s="193" t="s">
        <v>134</v>
      </c>
      <c r="L409" s="60"/>
      <c r="M409" s="198" t="s">
        <v>21</v>
      </c>
      <c r="N409" s="199" t="s">
        <v>42</v>
      </c>
      <c r="O409" s="41"/>
      <c r="P409" s="200">
        <f>O409*H409</f>
        <v>0</v>
      </c>
      <c r="Q409" s="200">
        <v>0.0016</v>
      </c>
      <c r="R409" s="200">
        <f>Q409*H409</f>
        <v>0.0224</v>
      </c>
      <c r="S409" s="200">
        <v>0</v>
      </c>
      <c r="T409" s="201">
        <f>S409*H409</f>
        <v>0</v>
      </c>
      <c r="AR409" s="23" t="s">
        <v>135</v>
      </c>
      <c r="AT409" s="23" t="s">
        <v>130</v>
      </c>
      <c r="AU409" s="23" t="s">
        <v>81</v>
      </c>
      <c r="AY409" s="23" t="s">
        <v>128</v>
      </c>
      <c r="BE409" s="202">
        <f>IF(N409="základní",J409,0)</f>
        <v>0</v>
      </c>
      <c r="BF409" s="202">
        <f>IF(N409="snížená",J409,0)</f>
        <v>0</v>
      </c>
      <c r="BG409" s="202">
        <f>IF(N409="zákl. přenesená",J409,0)</f>
        <v>0</v>
      </c>
      <c r="BH409" s="202">
        <f>IF(N409="sníž. přenesená",J409,0)</f>
        <v>0</v>
      </c>
      <c r="BI409" s="202">
        <f>IF(N409="nulová",J409,0)</f>
        <v>0</v>
      </c>
      <c r="BJ409" s="23" t="s">
        <v>79</v>
      </c>
      <c r="BK409" s="202">
        <f>ROUND(I409*H409,2)</f>
        <v>0</v>
      </c>
      <c r="BL409" s="23" t="s">
        <v>135</v>
      </c>
      <c r="BM409" s="23" t="s">
        <v>597</v>
      </c>
    </row>
    <row r="410" spans="2:47" s="1" customFormat="1" ht="108">
      <c r="B410" s="40"/>
      <c r="C410" s="62"/>
      <c r="D410" s="203" t="s">
        <v>137</v>
      </c>
      <c r="E410" s="62"/>
      <c r="F410" s="204" t="s">
        <v>588</v>
      </c>
      <c r="G410" s="62"/>
      <c r="H410" s="62"/>
      <c r="I410" s="162"/>
      <c r="J410" s="62"/>
      <c r="K410" s="62"/>
      <c r="L410" s="60"/>
      <c r="M410" s="205"/>
      <c r="N410" s="41"/>
      <c r="O410" s="41"/>
      <c r="P410" s="41"/>
      <c r="Q410" s="41"/>
      <c r="R410" s="41"/>
      <c r="S410" s="41"/>
      <c r="T410" s="77"/>
      <c r="AT410" s="23" t="s">
        <v>137</v>
      </c>
      <c r="AU410" s="23" t="s">
        <v>81</v>
      </c>
    </row>
    <row r="411" spans="2:51" s="11" customFormat="1" ht="13.5">
      <c r="B411" s="206"/>
      <c r="C411" s="207"/>
      <c r="D411" s="203" t="s">
        <v>139</v>
      </c>
      <c r="E411" s="208" t="s">
        <v>21</v>
      </c>
      <c r="F411" s="209" t="s">
        <v>598</v>
      </c>
      <c r="G411" s="207"/>
      <c r="H411" s="210">
        <v>14</v>
      </c>
      <c r="I411" s="211"/>
      <c r="J411" s="207"/>
      <c r="K411" s="207"/>
      <c r="L411" s="212"/>
      <c r="M411" s="213"/>
      <c r="N411" s="214"/>
      <c r="O411" s="214"/>
      <c r="P411" s="214"/>
      <c r="Q411" s="214"/>
      <c r="R411" s="214"/>
      <c r="S411" s="214"/>
      <c r="T411" s="215"/>
      <c r="AT411" s="216" t="s">
        <v>139</v>
      </c>
      <c r="AU411" s="216" t="s">
        <v>81</v>
      </c>
      <c r="AV411" s="11" t="s">
        <v>81</v>
      </c>
      <c r="AW411" s="11" t="s">
        <v>34</v>
      </c>
      <c r="AX411" s="11" t="s">
        <v>71</v>
      </c>
      <c r="AY411" s="216" t="s">
        <v>128</v>
      </c>
    </row>
    <row r="412" spans="2:51" s="12" customFormat="1" ht="13.5">
      <c r="B412" s="217"/>
      <c r="C412" s="218"/>
      <c r="D412" s="203" t="s">
        <v>139</v>
      </c>
      <c r="E412" s="219" t="s">
        <v>21</v>
      </c>
      <c r="F412" s="220" t="s">
        <v>141</v>
      </c>
      <c r="G412" s="218"/>
      <c r="H412" s="221">
        <v>14</v>
      </c>
      <c r="I412" s="222"/>
      <c r="J412" s="218"/>
      <c r="K412" s="218"/>
      <c r="L412" s="223"/>
      <c r="M412" s="224"/>
      <c r="N412" s="225"/>
      <c r="O412" s="225"/>
      <c r="P412" s="225"/>
      <c r="Q412" s="225"/>
      <c r="R412" s="225"/>
      <c r="S412" s="225"/>
      <c r="T412" s="226"/>
      <c r="AT412" s="227" t="s">
        <v>139</v>
      </c>
      <c r="AU412" s="227" t="s">
        <v>81</v>
      </c>
      <c r="AV412" s="12" t="s">
        <v>135</v>
      </c>
      <c r="AW412" s="12" t="s">
        <v>34</v>
      </c>
      <c r="AX412" s="12" t="s">
        <v>79</v>
      </c>
      <c r="AY412" s="227" t="s">
        <v>128</v>
      </c>
    </row>
    <row r="413" spans="2:65" s="1" customFormat="1" ht="25.5" customHeight="1">
      <c r="B413" s="40"/>
      <c r="C413" s="191" t="s">
        <v>599</v>
      </c>
      <c r="D413" s="191" t="s">
        <v>130</v>
      </c>
      <c r="E413" s="192" t="s">
        <v>600</v>
      </c>
      <c r="F413" s="193" t="s">
        <v>601</v>
      </c>
      <c r="G413" s="194" t="s">
        <v>144</v>
      </c>
      <c r="H413" s="195">
        <v>14</v>
      </c>
      <c r="I413" s="196"/>
      <c r="J413" s="197">
        <f>ROUND(I413*H413,2)</f>
        <v>0</v>
      </c>
      <c r="K413" s="193" t="s">
        <v>134</v>
      </c>
      <c r="L413" s="60"/>
      <c r="M413" s="198" t="s">
        <v>21</v>
      </c>
      <c r="N413" s="199" t="s">
        <v>42</v>
      </c>
      <c r="O413" s="41"/>
      <c r="P413" s="200">
        <f>O413*H413</f>
        <v>0</v>
      </c>
      <c r="Q413" s="200">
        <v>0.0026</v>
      </c>
      <c r="R413" s="200">
        <f>Q413*H413</f>
        <v>0.0364</v>
      </c>
      <c r="S413" s="200">
        <v>0</v>
      </c>
      <c r="T413" s="201">
        <f>S413*H413</f>
        <v>0</v>
      </c>
      <c r="AR413" s="23" t="s">
        <v>135</v>
      </c>
      <c r="AT413" s="23" t="s">
        <v>130</v>
      </c>
      <c r="AU413" s="23" t="s">
        <v>81</v>
      </c>
      <c r="AY413" s="23" t="s">
        <v>128</v>
      </c>
      <c r="BE413" s="202">
        <f>IF(N413="základní",J413,0)</f>
        <v>0</v>
      </c>
      <c r="BF413" s="202">
        <f>IF(N413="snížená",J413,0)</f>
        <v>0</v>
      </c>
      <c r="BG413" s="202">
        <f>IF(N413="zákl. přenesená",J413,0)</f>
        <v>0</v>
      </c>
      <c r="BH413" s="202">
        <f>IF(N413="sníž. přenesená",J413,0)</f>
        <v>0</v>
      </c>
      <c r="BI413" s="202">
        <f>IF(N413="nulová",J413,0)</f>
        <v>0</v>
      </c>
      <c r="BJ413" s="23" t="s">
        <v>79</v>
      </c>
      <c r="BK413" s="202">
        <f>ROUND(I413*H413,2)</f>
        <v>0</v>
      </c>
      <c r="BL413" s="23" t="s">
        <v>135</v>
      </c>
      <c r="BM413" s="23" t="s">
        <v>602</v>
      </c>
    </row>
    <row r="414" spans="2:47" s="1" customFormat="1" ht="108">
      <c r="B414" s="40"/>
      <c r="C414" s="62"/>
      <c r="D414" s="203" t="s">
        <v>137</v>
      </c>
      <c r="E414" s="62"/>
      <c r="F414" s="204" t="s">
        <v>588</v>
      </c>
      <c r="G414" s="62"/>
      <c r="H414" s="62"/>
      <c r="I414" s="162"/>
      <c r="J414" s="62"/>
      <c r="K414" s="62"/>
      <c r="L414" s="60"/>
      <c r="M414" s="205"/>
      <c r="N414" s="41"/>
      <c r="O414" s="41"/>
      <c r="P414" s="41"/>
      <c r="Q414" s="41"/>
      <c r="R414" s="41"/>
      <c r="S414" s="41"/>
      <c r="T414" s="77"/>
      <c r="AT414" s="23" t="s">
        <v>137</v>
      </c>
      <c r="AU414" s="23" t="s">
        <v>81</v>
      </c>
    </row>
    <row r="415" spans="2:51" s="11" customFormat="1" ht="13.5">
      <c r="B415" s="206"/>
      <c r="C415" s="207"/>
      <c r="D415" s="203" t="s">
        <v>139</v>
      </c>
      <c r="E415" s="208" t="s">
        <v>21</v>
      </c>
      <c r="F415" s="209" t="s">
        <v>598</v>
      </c>
      <c r="G415" s="207"/>
      <c r="H415" s="210">
        <v>14</v>
      </c>
      <c r="I415" s="211"/>
      <c r="J415" s="207"/>
      <c r="K415" s="207"/>
      <c r="L415" s="212"/>
      <c r="M415" s="213"/>
      <c r="N415" s="214"/>
      <c r="O415" s="214"/>
      <c r="P415" s="214"/>
      <c r="Q415" s="214"/>
      <c r="R415" s="214"/>
      <c r="S415" s="214"/>
      <c r="T415" s="215"/>
      <c r="AT415" s="216" t="s">
        <v>139</v>
      </c>
      <c r="AU415" s="216" t="s">
        <v>81</v>
      </c>
      <c r="AV415" s="11" t="s">
        <v>81</v>
      </c>
      <c r="AW415" s="11" t="s">
        <v>34</v>
      </c>
      <c r="AX415" s="11" t="s">
        <v>71</v>
      </c>
      <c r="AY415" s="216" t="s">
        <v>128</v>
      </c>
    </row>
    <row r="416" spans="2:51" s="12" customFormat="1" ht="13.5">
      <c r="B416" s="217"/>
      <c r="C416" s="218"/>
      <c r="D416" s="203" t="s">
        <v>139</v>
      </c>
      <c r="E416" s="219" t="s">
        <v>21</v>
      </c>
      <c r="F416" s="220" t="s">
        <v>141</v>
      </c>
      <c r="G416" s="218"/>
      <c r="H416" s="221">
        <v>14</v>
      </c>
      <c r="I416" s="222"/>
      <c r="J416" s="218"/>
      <c r="K416" s="218"/>
      <c r="L416" s="223"/>
      <c r="M416" s="224"/>
      <c r="N416" s="225"/>
      <c r="O416" s="225"/>
      <c r="P416" s="225"/>
      <c r="Q416" s="225"/>
      <c r="R416" s="225"/>
      <c r="S416" s="225"/>
      <c r="T416" s="226"/>
      <c r="AT416" s="227" t="s">
        <v>139</v>
      </c>
      <c r="AU416" s="227" t="s">
        <v>81</v>
      </c>
      <c r="AV416" s="12" t="s">
        <v>135</v>
      </c>
      <c r="AW416" s="12" t="s">
        <v>34</v>
      </c>
      <c r="AX416" s="12" t="s">
        <v>79</v>
      </c>
      <c r="AY416" s="227" t="s">
        <v>128</v>
      </c>
    </row>
    <row r="417" spans="2:65" s="1" customFormat="1" ht="38.25" customHeight="1">
      <c r="B417" s="40"/>
      <c r="C417" s="191" t="s">
        <v>382</v>
      </c>
      <c r="D417" s="191" t="s">
        <v>130</v>
      </c>
      <c r="E417" s="192" t="s">
        <v>603</v>
      </c>
      <c r="F417" s="193" t="s">
        <v>604</v>
      </c>
      <c r="G417" s="194" t="s">
        <v>215</v>
      </c>
      <c r="H417" s="195">
        <v>193</v>
      </c>
      <c r="I417" s="196"/>
      <c r="J417" s="197">
        <f>ROUND(I417*H417,2)</f>
        <v>0</v>
      </c>
      <c r="K417" s="193" t="s">
        <v>134</v>
      </c>
      <c r="L417" s="60"/>
      <c r="M417" s="198" t="s">
        <v>21</v>
      </c>
      <c r="N417" s="199" t="s">
        <v>42</v>
      </c>
      <c r="O417" s="41"/>
      <c r="P417" s="200">
        <f>O417*H417</f>
        <v>0</v>
      </c>
      <c r="Q417" s="200">
        <v>0.16849</v>
      </c>
      <c r="R417" s="200">
        <f>Q417*H417</f>
        <v>32.51857</v>
      </c>
      <c r="S417" s="200">
        <v>0</v>
      </c>
      <c r="T417" s="201">
        <f>S417*H417</f>
        <v>0</v>
      </c>
      <c r="AR417" s="23" t="s">
        <v>135</v>
      </c>
      <c r="AT417" s="23" t="s">
        <v>130</v>
      </c>
      <c r="AU417" s="23" t="s">
        <v>81</v>
      </c>
      <c r="AY417" s="23" t="s">
        <v>128</v>
      </c>
      <c r="BE417" s="202">
        <f>IF(N417="základní",J417,0)</f>
        <v>0</v>
      </c>
      <c r="BF417" s="202">
        <f>IF(N417="snížená",J417,0)</f>
        <v>0</v>
      </c>
      <c r="BG417" s="202">
        <f>IF(N417="zákl. přenesená",J417,0)</f>
        <v>0</v>
      </c>
      <c r="BH417" s="202">
        <f>IF(N417="sníž. přenesená",J417,0)</f>
        <v>0</v>
      </c>
      <c r="BI417" s="202">
        <f>IF(N417="nulová",J417,0)</f>
        <v>0</v>
      </c>
      <c r="BJ417" s="23" t="s">
        <v>79</v>
      </c>
      <c r="BK417" s="202">
        <f>ROUND(I417*H417,2)</f>
        <v>0</v>
      </c>
      <c r="BL417" s="23" t="s">
        <v>135</v>
      </c>
      <c r="BM417" s="23" t="s">
        <v>605</v>
      </c>
    </row>
    <row r="418" spans="2:47" s="1" customFormat="1" ht="94.5">
      <c r="B418" s="40"/>
      <c r="C418" s="62"/>
      <c r="D418" s="203" t="s">
        <v>137</v>
      </c>
      <c r="E418" s="62"/>
      <c r="F418" s="204" t="s">
        <v>606</v>
      </c>
      <c r="G418" s="62"/>
      <c r="H418" s="62"/>
      <c r="I418" s="162"/>
      <c r="J418" s="62"/>
      <c r="K418" s="62"/>
      <c r="L418" s="60"/>
      <c r="M418" s="205"/>
      <c r="N418" s="41"/>
      <c r="O418" s="41"/>
      <c r="P418" s="41"/>
      <c r="Q418" s="41"/>
      <c r="R418" s="41"/>
      <c r="S418" s="41"/>
      <c r="T418" s="77"/>
      <c r="AT418" s="23" t="s">
        <v>137</v>
      </c>
      <c r="AU418" s="23" t="s">
        <v>81</v>
      </c>
    </row>
    <row r="419" spans="2:51" s="11" customFormat="1" ht="13.5">
      <c r="B419" s="206"/>
      <c r="C419" s="207"/>
      <c r="D419" s="203" t="s">
        <v>139</v>
      </c>
      <c r="E419" s="208" t="s">
        <v>21</v>
      </c>
      <c r="F419" s="209" t="s">
        <v>607</v>
      </c>
      <c r="G419" s="207"/>
      <c r="H419" s="210">
        <v>193</v>
      </c>
      <c r="I419" s="211"/>
      <c r="J419" s="207"/>
      <c r="K419" s="207"/>
      <c r="L419" s="212"/>
      <c r="M419" s="213"/>
      <c r="N419" s="214"/>
      <c r="O419" s="214"/>
      <c r="P419" s="214"/>
      <c r="Q419" s="214"/>
      <c r="R419" s="214"/>
      <c r="S419" s="214"/>
      <c r="T419" s="215"/>
      <c r="AT419" s="216" t="s">
        <v>139</v>
      </c>
      <c r="AU419" s="216" t="s">
        <v>81</v>
      </c>
      <c r="AV419" s="11" t="s">
        <v>81</v>
      </c>
      <c r="AW419" s="11" t="s">
        <v>34</v>
      </c>
      <c r="AX419" s="11" t="s">
        <v>71</v>
      </c>
      <c r="AY419" s="216" t="s">
        <v>128</v>
      </c>
    </row>
    <row r="420" spans="2:51" s="12" customFormat="1" ht="13.5">
      <c r="B420" s="217"/>
      <c r="C420" s="218"/>
      <c r="D420" s="203" t="s">
        <v>139</v>
      </c>
      <c r="E420" s="219" t="s">
        <v>21</v>
      </c>
      <c r="F420" s="220" t="s">
        <v>141</v>
      </c>
      <c r="G420" s="218"/>
      <c r="H420" s="221">
        <v>193</v>
      </c>
      <c r="I420" s="222"/>
      <c r="J420" s="218"/>
      <c r="K420" s="218"/>
      <c r="L420" s="223"/>
      <c r="M420" s="224"/>
      <c r="N420" s="225"/>
      <c r="O420" s="225"/>
      <c r="P420" s="225"/>
      <c r="Q420" s="225"/>
      <c r="R420" s="225"/>
      <c r="S420" s="225"/>
      <c r="T420" s="226"/>
      <c r="AT420" s="227" t="s">
        <v>139</v>
      </c>
      <c r="AU420" s="227" t="s">
        <v>81</v>
      </c>
      <c r="AV420" s="12" t="s">
        <v>135</v>
      </c>
      <c r="AW420" s="12" t="s">
        <v>34</v>
      </c>
      <c r="AX420" s="12" t="s">
        <v>79</v>
      </c>
      <c r="AY420" s="227" t="s">
        <v>128</v>
      </c>
    </row>
    <row r="421" spans="2:65" s="1" customFormat="1" ht="16.5" customHeight="1">
      <c r="B421" s="40"/>
      <c r="C421" s="228" t="s">
        <v>608</v>
      </c>
      <c r="D421" s="228" t="s">
        <v>242</v>
      </c>
      <c r="E421" s="229" t="s">
        <v>609</v>
      </c>
      <c r="F421" s="230" t="s">
        <v>610</v>
      </c>
      <c r="G421" s="231" t="s">
        <v>215</v>
      </c>
      <c r="H421" s="232">
        <v>196.86</v>
      </c>
      <c r="I421" s="233"/>
      <c r="J421" s="234">
        <f>ROUND(I421*H421,2)</f>
        <v>0</v>
      </c>
      <c r="K421" s="230" t="s">
        <v>134</v>
      </c>
      <c r="L421" s="235"/>
      <c r="M421" s="236" t="s">
        <v>21</v>
      </c>
      <c r="N421" s="237" t="s">
        <v>42</v>
      </c>
      <c r="O421" s="41"/>
      <c r="P421" s="200">
        <f>O421*H421</f>
        <v>0</v>
      </c>
      <c r="Q421" s="200">
        <v>0.046</v>
      </c>
      <c r="R421" s="200">
        <f>Q421*H421</f>
        <v>9.05556</v>
      </c>
      <c r="S421" s="200">
        <v>0</v>
      </c>
      <c r="T421" s="201">
        <f>S421*H421</f>
        <v>0</v>
      </c>
      <c r="AR421" s="23" t="s">
        <v>176</v>
      </c>
      <c r="AT421" s="23" t="s">
        <v>242</v>
      </c>
      <c r="AU421" s="23" t="s">
        <v>81</v>
      </c>
      <c r="AY421" s="23" t="s">
        <v>128</v>
      </c>
      <c r="BE421" s="202">
        <f>IF(N421="základní",J421,0)</f>
        <v>0</v>
      </c>
      <c r="BF421" s="202">
        <f>IF(N421="snížená",J421,0)</f>
        <v>0</v>
      </c>
      <c r="BG421" s="202">
        <f>IF(N421="zákl. přenesená",J421,0)</f>
        <v>0</v>
      </c>
      <c r="BH421" s="202">
        <f>IF(N421="sníž. přenesená",J421,0)</f>
        <v>0</v>
      </c>
      <c r="BI421" s="202">
        <f>IF(N421="nulová",J421,0)</f>
        <v>0</v>
      </c>
      <c r="BJ421" s="23" t="s">
        <v>79</v>
      </c>
      <c r="BK421" s="202">
        <f>ROUND(I421*H421,2)</f>
        <v>0</v>
      </c>
      <c r="BL421" s="23" t="s">
        <v>135</v>
      </c>
      <c r="BM421" s="23" t="s">
        <v>611</v>
      </c>
    </row>
    <row r="422" spans="2:51" s="11" customFormat="1" ht="13.5">
      <c r="B422" s="206"/>
      <c r="C422" s="207"/>
      <c r="D422" s="203" t="s">
        <v>139</v>
      </c>
      <c r="E422" s="208" t="s">
        <v>21</v>
      </c>
      <c r="F422" s="209" t="s">
        <v>612</v>
      </c>
      <c r="G422" s="207"/>
      <c r="H422" s="210">
        <v>196.86</v>
      </c>
      <c r="I422" s="211"/>
      <c r="J422" s="207"/>
      <c r="K422" s="207"/>
      <c r="L422" s="212"/>
      <c r="M422" s="213"/>
      <c r="N422" s="214"/>
      <c r="O422" s="214"/>
      <c r="P422" s="214"/>
      <c r="Q422" s="214"/>
      <c r="R422" s="214"/>
      <c r="S422" s="214"/>
      <c r="T422" s="215"/>
      <c r="AT422" s="216" t="s">
        <v>139</v>
      </c>
      <c r="AU422" s="216" t="s">
        <v>81</v>
      </c>
      <c r="AV422" s="11" t="s">
        <v>81</v>
      </c>
      <c r="AW422" s="11" t="s">
        <v>34</v>
      </c>
      <c r="AX422" s="11" t="s">
        <v>71</v>
      </c>
      <c r="AY422" s="216" t="s">
        <v>128</v>
      </c>
    </row>
    <row r="423" spans="2:51" s="12" customFormat="1" ht="13.5">
      <c r="B423" s="217"/>
      <c r="C423" s="218"/>
      <c r="D423" s="203" t="s">
        <v>139</v>
      </c>
      <c r="E423" s="219" t="s">
        <v>21</v>
      </c>
      <c r="F423" s="220" t="s">
        <v>141</v>
      </c>
      <c r="G423" s="218"/>
      <c r="H423" s="221">
        <v>196.86</v>
      </c>
      <c r="I423" s="222"/>
      <c r="J423" s="218"/>
      <c r="K423" s="218"/>
      <c r="L423" s="223"/>
      <c r="M423" s="224"/>
      <c r="N423" s="225"/>
      <c r="O423" s="225"/>
      <c r="P423" s="225"/>
      <c r="Q423" s="225"/>
      <c r="R423" s="225"/>
      <c r="S423" s="225"/>
      <c r="T423" s="226"/>
      <c r="AT423" s="227" t="s">
        <v>139</v>
      </c>
      <c r="AU423" s="227" t="s">
        <v>81</v>
      </c>
      <c r="AV423" s="12" t="s">
        <v>135</v>
      </c>
      <c r="AW423" s="12" t="s">
        <v>34</v>
      </c>
      <c r="AX423" s="12" t="s">
        <v>79</v>
      </c>
      <c r="AY423" s="227" t="s">
        <v>128</v>
      </c>
    </row>
    <row r="424" spans="2:65" s="1" customFormat="1" ht="38.25" customHeight="1">
      <c r="B424" s="40"/>
      <c r="C424" s="191" t="s">
        <v>613</v>
      </c>
      <c r="D424" s="191" t="s">
        <v>130</v>
      </c>
      <c r="E424" s="192" t="s">
        <v>614</v>
      </c>
      <c r="F424" s="193" t="s">
        <v>615</v>
      </c>
      <c r="G424" s="194" t="s">
        <v>215</v>
      </c>
      <c r="H424" s="195">
        <v>201</v>
      </c>
      <c r="I424" s="196"/>
      <c r="J424" s="197">
        <f>ROUND(I424*H424,2)</f>
        <v>0</v>
      </c>
      <c r="K424" s="193" t="s">
        <v>134</v>
      </c>
      <c r="L424" s="60"/>
      <c r="M424" s="198" t="s">
        <v>21</v>
      </c>
      <c r="N424" s="199" t="s">
        <v>42</v>
      </c>
      <c r="O424" s="41"/>
      <c r="P424" s="200">
        <f>O424*H424</f>
        <v>0</v>
      </c>
      <c r="Q424" s="200">
        <v>0.16849</v>
      </c>
      <c r="R424" s="200">
        <f>Q424*H424</f>
        <v>33.86649</v>
      </c>
      <c r="S424" s="200">
        <v>0</v>
      </c>
      <c r="T424" s="201">
        <f>S424*H424</f>
        <v>0</v>
      </c>
      <c r="AR424" s="23" t="s">
        <v>135</v>
      </c>
      <c r="AT424" s="23" t="s">
        <v>130</v>
      </c>
      <c r="AU424" s="23" t="s">
        <v>81</v>
      </c>
      <c r="AY424" s="23" t="s">
        <v>128</v>
      </c>
      <c r="BE424" s="202">
        <f>IF(N424="základní",J424,0)</f>
        <v>0</v>
      </c>
      <c r="BF424" s="202">
        <f>IF(N424="snížená",J424,0)</f>
        <v>0</v>
      </c>
      <c r="BG424" s="202">
        <f>IF(N424="zákl. přenesená",J424,0)</f>
        <v>0</v>
      </c>
      <c r="BH424" s="202">
        <f>IF(N424="sníž. přenesená",J424,0)</f>
        <v>0</v>
      </c>
      <c r="BI424" s="202">
        <f>IF(N424="nulová",J424,0)</f>
        <v>0</v>
      </c>
      <c r="BJ424" s="23" t="s">
        <v>79</v>
      </c>
      <c r="BK424" s="202">
        <f>ROUND(I424*H424,2)</f>
        <v>0</v>
      </c>
      <c r="BL424" s="23" t="s">
        <v>135</v>
      </c>
      <c r="BM424" s="23" t="s">
        <v>616</v>
      </c>
    </row>
    <row r="425" spans="2:47" s="1" customFormat="1" ht="108">
      <c r="B425" s="40"/>
      <c r="C425" s="62"/>
      <c r="D425" s="203" t="s">
        <v>137</v>
      </c>
      <c r="E425" s="62"/>
      <c r="F425" s="204" t="s">
        <v>617</v>
      </c>
      <c r="G425" s="62"/>
      <c r="H425" s="62"/>
      <c r="I425" s="162"/>
      <c r="J425" s="62"/>
      <c r="K425" s="62"/>
      <c r="L425" s="60"/>
      <c r="M425" s="205"/>
      <c r="N425" s="41"/>
      <c r="O425" s="41"/>
      <c r="P425" s="41"/>
      <c r="Q425" s="41"/>
      <c r="R425" s="41"/>
      <c r="S425" s="41"/>
      <c r="T425" s="77"/>
      <c r="AT425" s="23" t="s">
        <v>137</v>
      </c>
      <c r="AU425" s="23" t="s">
        <v>81</v>
      </c>
    </row>
    <row r="426" spans="2:51" s="13" customFormat="1" ht="13.5">
      <c r="B426" s="238"/>
      <c r="C426" s="239"/>
      <c r="D426" s="203" t="s">
        <v>139</v>
      </c>
      <c r="E426" s="240" t="s">
        <v>21</v>
      </c>
      <c r="F426" s="241" t="s">
        <v>618</v>
      </c>
      <c r="G426" s="239"/>
      <c r="H426" s="240" t="s">
        <v>21</v>
      </c>
      <c r="I426" s="242"/>
      <c r="J426" s="239"/>
      <c r="K426" s="239"/>
      <c r="L426" s="243"/>
      <c r="M426" s="244"/>
      <c r="N426" s="245"/>
      <c r="O426" s="245"/>
      <c r="P426" s="245"/>
      <c r="Q426" s="245"/>
      <c r="R426" s="245"/>
      <c r="S426" s="245"/>
      <c r="T426" s="246"/>
      <c r="AT426" s="247" t="s">
        <v>139</v>
      </c>
      <c r="AU426" s="247" t="s">
        <v>81</v>
      </c>
      <c r="AV426" s="13" t="s">
        <v>79</v>
      </c>
      <c r="AW426" s="13" t="s">
        <v>34</v>
      </c>
      <c r="AX426" s="13" t="s">
        <v>71</v>
      </c>
      <c r="AY426" s="247" t="s">
        <v>128</v>
      </c>
    </row>
    <row r="427" spans="2:51" s="11" customFormat="1" ht="13.5">
      <c r="B427" s="206"/>
      <c r="C427" s="207"/>
      <c r="D427" s="203" t="s">
        <v>139</v>
      </c>
      <c r="E427" s="208" t="s">
        <v>21</v>
      </c>
      <c r="F427" s="209" t="s">
        <v>619</v>
      </c>
      <c r="G427" s="207"/>
      <c r="H427" s="210">
        <v>201</v>
      </c>
      <c r="I427" s="211"/>
      <c r="J427" s="207"/>
      <c r="K427" s="207"/>
      <c r="L427" s="212"/>
      <c r="M427" s="213"/>
      <c r="N427" s="214"/>
      <c r="O427" s="214"/>
      <c r="P427" s="214"/>
      <c r="Q427" s="214"/>
      <c r="R427" s="214"/>
      <c r="S427" s="214"/>
      <c r="T427" s="215"/>
      <c r="AT427" s="216" t="s">
        <v>139</v>
      </c>
      <c r="AU427" s="216" t="s">
        <v>81</v>
      </c>
      <c r="AV427" s="11" t="s">
        <v>81</v>
      </c>
      <c r="AW427" s="11" t="s">
        <v>34</v>
      </c>
      <c r="AX427" s="11" t="s">
        <v>71</v>
      </c>
      <c r="AY427" s="216" t="s">
        <v>128</v>
      </c>
    </row>
    <row r="428" spans="2:51" s="12" customFormat="1" ht="13.5">
      <c r="B428" s="217"/>
      <c r="C428" s="218"/>
      <c r="D428" s="203" t="s">
        <v>139</v>
      </c>
      <c r="E428" s="219" t="s">
        <v>21</v>
      </c>
      <c r="F428" s="220" t="s">
        <v>141</v>
      </c>
      <c r="G428" s="218"/>
      <c r="H428" s="221">
        <v>201</v>
      </c>
      <c r="I428" s="222"/>
      <c r="J428" s="218"/>
      <c r="K428" s="218"/>
      <c r="L428" s="223"/>
      <c r="M428" s="224"/>
      <c r="N428" s="225"/>
      <c r="O428" s="225"/>
      <c r="P428" s="225"/>
      <c r="Q428" s="225"/>
      <c r="R428" s="225"/>
      <c r="S428" s="225"/>
      <c r="T428" s="226"/>
      <c r="AT428" s="227" t="s">
        <v>139</v>
      </c>
      <c r="AU428" s="227" t="s">
        <v>81</v>
      </c>
      <c r="AV428" s="12" t="s">
        <v>135</v>
      </c>
      <c r="AW428" s="12" t="s">
        <v>34</v>
      </c>
      <c r="AX428" s="12" t="s">
        <v>79</v>
      </c>
      <c r="AY428" s="227" t="s">
        <v>128</v>
      </c>
    </row>
    <row r="429" spans="2:65" s="1" customFormat="1" ht="16.5" customHeight="1">
      <c r="B429" s="40"/>
      <c r="C429" s="228" t="s">
        <v>620</v>
      </c>
      <c r="D429" s="228" t="s">
        <v>242</v>
      </c>
      <c r="E429" s="229" t="s">
        <v>621</v>
      </c>
      <c r="F429" s="230" t="s">
        <v>622</v>
      </c>
      <c r="G429" s="231" t="s">
        <v>215</v>
      </c>
      <c r="H429" s="232">
        <v>166.546</v>
      </c>
      <c r="I429" s="233"/>
      <c r="J429" s="234">
        <f>ROUND(I429*H429,2)</f>
        <v>0</v>
      </c>
      <c r="K429" s="230" t="s">
        <v>21</v>
      </c>
      <c r="L429" s="235"/>
      <c r="M429" s="236" t="s">
        <v>21</v>
      </c>
      <c r="N429" s="237" t="s">
        <v>42</v>
      </c>
      <c r="O429" s="41"/>
      <c r="P429" s="200">
        <f>O429*H429</f>
        <v>0</v>
      </c>
      <c r="Q429" s="200">
        <v>1</v>
      </c>
      <c r="R429" s="200">
        <f>Q429*H429</f>
        <v>166.546</v>
      </c>
      <c r="S429" s="200">
        <v>0</v>
      </c>
      <c r="T429" s="201">
        <f>S429*H429</f>
        <v>0</v>
      </c>
      <c r="AR429" s="23" t="s">
        <v>176</v>
      </c>
      <c r="AT429" s="23" t="s">
        <v>242</v>
      </c>
      <c r="AU429" s="23" t="s">
        <v>81</v>
      </c>
      <c r="AY429" s="23" t="s">
        <v>128</v>
      </c>
      <c r="BE429" s="202">
        <f>IF(N429="základní",J429,0)</f>
        <v>0</v>
      </c>
      <c r="BF429" s="202">
        <f>IF(N429="snížená",J429,0)</f>
        <v>0</v>
      </c>
      <c r="BG429" s="202">
        <f>IF(N429="zákl. přenesená",J429,0)</f>
        <v>0</v>
      </c>
      <c r="BH429" s="202">
        <f>IF(N429="sníž. přenesená",J429,0)</f>
        <v>0</v>
      </c>
      <c r="BI429" s="202">
        <f>IF(N429="nulová",J429,0)</f>
        <v>0</v>
      </c>
      <c r="BJ429" s="23" t="s">
        <v>79</v>
      </c>
      <c r="BK429" s="202">
        <f>ROUND(I429*H429,2)</f>
        <v>0</v>
      </c>
      <c r="BL429" s="23" t="s">
        <v>135</v>
      </c>
      <c r="BM429" s="23" t="s">
        <v>623</v>
      </c>
    </row>
    <row r="430" spans="2:51" s="11" customFormat="1" ht="13.5">
      <c r="B430" s="206"/>
      <c r="C430" s="207"/>
      <c r="D430" s="203" t="s">
        <v>139</v>
      </c>
      <c r="E430" s="208" t="s">
        <v>21</v>
      </c>
      <c r="F430" s="209" t="s">
        <v>624</v>
      </c>
      <c r="G430" s="207"/>
      <c r="H430" s="210">
        <v>166.546</v>
      </c>
      <c r="I430" s="211"/>
      <c r="J430" s="207"/>
      <c r="K430" s="207"/>
      <c r="L430" s="212"/>
      <c r="M430" s="213"/>
      <c r="N430" s="214"/>
      <c r="O430" s="214"/>
      <c r="P430" s="214"/>
      <c r="Q430" s="214"/>
      <c r="R430" s="214"/>
      <c r="S430" s="214"/>
      <c r="T430" s="215"/>
      <c r="AT430" s="216" t="s">
        <v>139</v>
      </c>
      <c r="AU430" s="216" t="s">
        <v>81</v>
      </c>
      <c r="AV430" s="11" t="s">
        <v>81</v>
      </c>
      <c r="AW430" s="11" t="s">
        <v>34</v>
      </c>
      <c r="AX430" s="11" t="s">
        <v>71</v>
      </c>
      <c r="AY430" s="216" t="s">
        <v>128</v>
      </c>
    </row>
    <row r="431" spans="2:51" s="12" customFormat="1" ht="13.5">
      <c r="B431" s="217"/>
      <c r="C431" s="218"/>
      <c r="D431" s="203" t="s">
        <v>139</v>
      </c>
      <c r="E431" s="219" t="s">
        <v>21</v>
      </c>
      <c r="F431" s="220" t="s">
        <v>141</v>
      </c>
      <c r="G431" s="218"/>
      <c r="H431" s="221">
        <v>166.546</v>
      </c>
      <c r="I431" s="222"/>
      <c r="J431" s="218"/>
      <c r="K431" s="218"/>
      <c r="L431" s="223"/>
      <c r="M431" s="224"/>
      <c r="N431" s="225"/>
      <c r="O431" s="225"/>
      <c r="P431" s="225"/>
      <c r="Q431" s="225"/>
      <c r="R431" s="225"/>
      <c r="S431" s="225"/>
      <c r="T431" s="226"/>
      <c r="AT431" s="227" t="s">
        <v>139</v>
      </c>
      <c r="AU431" s="227" t="s">
        <v>81</v>
      </c>
      <c r="AV431" s="12" t="s">
        <v>135</v>
      </c>
      <c r="AW431" s="12" t="s">
        <v>34</v>
      </c>
      <c r="AX431" s="12" t="s">
        <v>79</v>
      </c>
      <c r="AY431" s="227" t="s">
        <v>128</v>
      </c>
    </row>
    <row r="432" spans="2:65" s="1" customFormat="1" ht="16.5" customHeight="1">
      <c r="B432" s="40"/>
      <c r="C432" s="228" t="s">
        <v>625</v>
      </c>
      <c r="D432" s="228" t="s">
        <v>242</v>
      </c>
      <c r="E432" s="229" t="s">
        <v>626</v>
      </c>
      <c r="F432" s="230" t="s">
        <v>627</v>
      </c>
      <c r="G432" s="231" t="s">
        <v>215</v>
      </c>
      <c r="H432" s="232">
        <v>38.474</v>
      </c>
      <c r="I432" s="233"/>
      <c r="J432" s="234">
        <f>ROUND(I432*H432,2)</f>
        <v>0</v>
      </c>
      <c r="K432" s="230" t="s">
        <v>21</v>
      </c>
      <c r="L432" s="235"/>
      <c r="M432" s="236" t="s">
        <v>21</v>
      </c>
      <c r="N432" s="237" t="s">
        <v>42</v>
      </c>
      <c r="O432" s="41"/>
      <c r="P432" s="200">
        <f>O432*H432</f>
        <v>0</v>
      </c>
      <c r="Q432" s="200">
        <v>0</v>
      </c>
      <c r="R432" s="200">
        <f>Q432*H432</f>
        <v>0</v>
      </c>
      <c r="S432" s="200">
        <v>0</v>
      </c>
      <c r="T432" s="201">
        <f>S432*H432</f>
        <v>0</v>
      </c>
      <c r="AR432" s="23" t="s">
        <v>176</v>
      </c>
      <c r="AT432" s="23" t="s">
        <v>242</v>
      </c>
      <c r="AU432" s="23" t="s">
        <v>81</v>
      </c>
      <c r="AY432" s="23" t="s">
        <v>128</v>
      </c>
      <c r="BE432" s="202">
        <f>IF(N432="základní",J432,0)</f>
        <v>0</v>
      </c>
      <c r="BF432" s="202">
        <f>IF(N432="snížená",J432,0)</f>
        <v>0</v>
      </c>
      <c r="BG432" s="202">
        <f>IF(N432="zákl. přenesená",J432,0)</f>
        <v>0</v>
      </c>
      <c r="BH432" s="202">
        <f>IF(N432="sníž. přenesená",J432,0)</f>
        <v>0</v>
      </c>
      <c r="BI432" s="202">
        <f>IF(N432="nulová",J432,0)</f>
        <v>0</v>
      </c>
      <c r="BJ432" s="23" t="s">
        <v>79</v>
      </c>
      <c r="BK432" s="202">
        <f>ROUND(I432*H432,2)</f>
        <v>0</v>
      </c>
      <c r="BL432" s="23" t="s">
        <v>135</v>
      </c>
      <c r="BM432" s="23" t="s">
        <v>628</v>
      </c>
    </row>
    <row r="433" spans="2:51" s="13" customFormat="1" ht="13.5">
      <c r="B433" s="238"/>
      <c r="C433" s="239"/>
      <c r="D433" s="203" t="s">
        <v>139</v>
      </c>
      <c r="E433" s="240" t="s">
        <v>21</v>
      </c>
      <c r="F433" s="241" t="s">
        <v>629</v>
      </c>
      <c r="G433" s="239"/>
      <c r="H433" s="240" t="s">
        <v>21</v>
      </c>
      <c r="I433" s="242"/>
      <c r="J433" s="239"/>
      <c r="K433" s="239"/>
      <c r="L433" s="243"/>
      <c r="M433" s="244"/>
      <c r="N433" s="245"/>
      <c r="O433" s="245"/>
      <c r="P433" s="245"/>
      <c r="Q433" s="245"/>
      <c r="R433" s="245"/>
      <c r="S433" s="245"/>
      <c r="T433" s="246"/>
      <c r="AT433" s="247" t="s">
        <v>139</v>
      </c>
      <c r="AU433" s="247" t="s">
        <v>81</v>
      </c>
      <c r="AV433" s="13" t="s">
        <v>79</v>
      </c>
      <c r="AW433" s="13" t="s">
        <v>34</v>
      </c>
      <c r="AX433" s="13" t="s">
        <v>71</v>
      </c>
      <c r="AY433" s="247" t="s">
        <v>128</v>
      </c>
    </row>
    <row r="434" spans="2:51" s="13" customFormat="1" ht="13.5">
      <c r="B434" s="238"/>
      <c r="C434" s="239"/>
      <c r="D434" s="203" t="s">
        <v>139</v>
      </c>
      <c r="E434" s="240" t="s">
        <v>21</v>
      </c>
      <c r="F434" s="241" t="s">
        <v>630</v>
      </c>
      <c r="G434" s="239"/>
      <c r="H434" s="240" t="s">
        <v>21</v>
      </c>
      <c r="I434" s="242"/>
      <c r="J434" s="239"/>
      <c r="K434" s="239"/>
      <c r="L434" s="243"/>
      <c r="M434" s="244"/>
      <c r="N434" s="245"/>
      <c r="O434" s="245"/>
      <c r="P434" s="245"/>
      <c r="Q434" s="245"/>
      <c r="R434" s="245"/>
      <c r="S434" s="245"/>
      <c r="T434" s="246"/>
      <c r="AT434" s="247" t="s">
        <v>139</v>
      </c>
      <c r="AU434" s="247" t="s">
        <v>81</v>
      </c>
      <c r="AV434" s="13" t="s">
        <v>79</v>
      </c>
      <c r="AW434" s="13" t="s">
        <v>34</v>
      </c>
      <c r="AX434" s="13" t="s">
        <v>71</v>
      </c>
      <c r="AY434" s="247" t="s">
        <v>128</v>
      </c>
    </row>
    <row r="435" spans="2:51" s="11" customFormat="1" ht="13.5">
      <c r="B435" s="206"/>
      <c r="C435" s="207"/>
      <c r="D435" s="203" t="s">
        <v>139</v>
      </c>
      <c r="E435" s="208" t="s">
        <v>21</v>
      </c>
      <c r="F435" s="209" t="s">
        <v>631</v>
      </c>
      <c r="G435" s="207"/>
      <c r="H435" s="210">
        <v>38.474</v>
      </c>
      <c r="I435" s="211"/>
      <c r="J435" s="207"/>
      <c r="K435" s="207"/>
      <c r="L435" s="212"/>
      <c r="M435" s="213"/>
      <c r="N435" s="214"/>
      <c r="O435" s="214"/>
      <c r="P435" s="214"/>
      <c r="Q435" s="214"/>
      <c r="R435" s="214"/>
      <c r="S435" s="214"/>
      <c r="T435" s="215"/>
      <c r="AT435" s="216" t="s">
        <v>139</v>
      </c>
      <c r="AU435" s="216" t="s">
        <v>81</v>
      </c>
      <c r="AV435" s="11" t="s">
        <v>81</v>
      </c>
      <c r="AW435" s="11" t="s">
        <v>34</v>
      </c>
      <c r="AX435" s="11" t="s">
        <v>71</v>
      </c>
      <c r="AY435" s="216" t="s">
        <v>128</v>
      </c>
    </row>
    <row r="436" spans="2:51" s="12" customFormat="1" ht="13.5">
      <c r="B436" s="217"/>
      <c r="C436" s="218"/>
      <c r="D436" s="203" t="s">
        <v>139</v>
      </c>
      <c r="E436" s="219" t="s">
        <v>21</v>
      </c>
      <c r="F436" s="220" t="s">
        <v>141</v>
      </c>
      <c r="G436" s="218"/>
      <c r="H436" s="221">
        <v>38.474</v>
      </c>
      <c r="I436" s="222"/>
      <c r="J436" s="218"/>
      <c r="K436" s="218"/>
      <c r="L436" s="223"/>
      <c r="M436" s="224"/>
      <c r="N436" s="225"/>
      <c r="O436" s="225"/>
      <c r="P436" s="225"/>
      <c r="Q436" s="225"/>
      <c r="R436" s="225"/>
      <c r="S436" s="225"/>
      <c r="T436" s="226"/>
      <c r="AT436" s="227" t="s">
        <v>139</v>
      </c>
      <c r="AU436" s="227" t="s">
        <v>81</v>
      </c>
      <c r="AV436" s="12" t="s">
        <v>135</v>
      </c>
      <c r="AW436" s="12" t="s">
        <v>34</v>
      </c>
      <c r="AX436" s="12" t="s">
        <v>79</v>
      </c>
      <c r="AY436" s="227" t="s">
        <v>128</v>
      </c>
    </row>
    <row r="437" spans="2:65" s="1" customFormat="1" ht="25.5" customHeight="1">
      <c r="B437" s="40"/>
      <c r="C437" s="191" t="s">
        <v>632</v>
      </c>
      <c r="D437" s="191" t="s">
        <v>130</v>
      </c>
      <c r="E437" s="192" t="s">
        <v>633</v>
      </c>
      <c r="F437" s="193" t="s">
        <v>634</v>
      </c>
      <c r="G437" s="194" t="s">
        <v>249</v>
      </c>
      <c r="H437" s="195">
        <v>21.79</v>
      </c>
      <c r="I437" s="196"/>
      <c r="J437" s="197">
        <f>ROUND(I437*H437,2)</f>
        <v>0</v>
      </c>
      <c r="K437" s="193" t="s">
        <v>134</v>
      </c>
      <c r="L437" s="60"/>
      <c r="M437" s="198" t="s">
        <v>21</v>
      </c>
      <c r="N437" s="199" t="s">
        <v>42</v>
      </c>
      <c r="O437" s="41"/>
      <c r="P437" s="200">
        <f>O437*H437</f>
        <v>0</v>
      </c>
      <c r="Q437" s="200">
        <v>2.25634</v>
      </c>
      <c r="R437" s="200">
        <f>Q437*H437</f>
        <v>49.16564859999999</v>
      </c>
      <c r="S437" s="200">
        <v>0</v>
      </c>
      <c r="T437" s="201">
        <f>S437*H437</f>
        <v>0</v>
      </c>
      <c r="AR437" s="23" t="s">
        <v>135</v>
      </c>
      <c r="AT437" s="23" t="s">
        <v>130</v>
      </c>
      <c r="AU437" s="23" t="s">
        <v>81</v>
      </c>
      <c r="AY437" s="23" t="s">
        <v>128</v>
      </c>
      <c r="BE437" s="202">
        <f>IF(N437="základní",J437,0)</f>
        <v>0</v>
      </c>
      <c r="BF437" s="202">
        <f>IF(N437="snížená",J437,0)</f>
        <v>0</v>
      </c>
      <c r="BG437" s="202">
        <f>IF(N437="zákl. přenesená",J437,0)</f>
        <v>0</v>
      </c>
      <c r="BH437" s="202">
        <f>IF(N437="sníž. přenesená",J437,0)</f>
        <v>0</v>
      </c>
      <c r="BI437" s="202">
        <f>IF(N437="nulová",J437,0)</f>
        <v>0</v>
      </c>
      <c r="BJ437" s="23" t="s">
        <v>79</v>
      </c>
      <c r="BK437" s="202">
        <f>ROUND(I437*H437,2)</f>
        <v>0</v>
      </c>
      <c r="BL437" s="23" t="s">
        <v>135</v>
      </c>
      <c r="BM437" s="23" t="s">
        <v>635</v>
      </c>
    </row>
    <row r="438" spans="2:51" s="11" customFormat="1" ht="13.5">
      <c r="B438" s="206"/>
      <c r="C438" s="207"/>
      <c r="D438" s="203" t="s">
        <v>139</v>
      </c>
      <c r="E438" s="208" t="s">
        <v>21</v>
      </c>
      <c r="F438" s="209" t="s">
        <v>636</v>
      </c>
      <c r="G438" s="207"/>
      <c r="H438" s="210">
        <v>7.72</v>
      </c>
      <c r="I438" s="211"/>
      <c r="J438" s="207"/>
      <c r="K438" s="207"/>
      <c r="L438" s="212"/>
      <c r="M438" s="213"/>
      <c r="N438" s="214"/>
      <c r="O438" s="214"/>
      <c r="P438" s="214"/>
      <c r="Q438" s="214"/>
      <c r="R438" s="214"/>
      <c r="S438" s="214"/>
      <c r="T438" s="215"/>
      <c r="AT438" s="216" t="s">
        <v>139</v>
      </c>
      <c r="AU438" s="216" t="s">
        <v>81</v>
      </c>
      <c r="AV438" s="11" t="s">
        <v>81</v>
      </c>
      <c r="AW438" s="11" t="s">
        <v>34</v>
      </c>
      <c r="AX438" s="11" t="s">
        <v>71</v>
      </c>
      <c r="AY438" s="216" t="s">
        <v>128</v>
      </c>
    </row>
    <row r="439" spans="2:51" s="11" customFormat="1" ht="13.5">
      <c r="B439" s="206"/>
      <c r="C439" s="207"/>
      <c r="D439" s="203" t="s">
        <v>139</v>
      </c>
      <c r="E439" s="208" t="s">
        <v>21</v>
      </c>
      <c r="F439" s="209" t="s">
        <v>637</v>
      </c>
      <c r="G439" s="207"/>
      <c r="H439" s="210">
        <v>14.07</v>
      </c>
      <c r="I439" s="211"/>
      <c r="J439" s="207"/>
      <c r="K439" s="207"/>
      <c r="L439" s="212"/>
      <c r="M439" s="213"/>
      <c r="N439" s="214"/>
      <c r="O439" s="214"/>
      <c r="P439" s="214"/>
      <c r="Q439" s="214"/>
      <c r="R439" s="214"/>
      <c r="S439" s="214"/>
      <c r="T439" s="215"/>
      <c r="AT439" s="216" t="s">
        <v>139</v>
      </c>
      <c r="AU439" s="216" t="s">
        <v>81</v>
      </c>
      <c r="AV439" s="11" t="s">
        <v>81</v>
      </c>
      <c r="AW439" s="11" t="s">
        <v>34</v>
      </c>
      <c r="AX439" s="11" t="s">
        <v>71</v>
      </c>
      <c r="AY439" s="216" t="s">
        <v>128</v>
      </c>
    </row>
    <row r="440" spans="2:51" s="12" customFormat="1" ht="13.5">
      <c r="B440" s="217"/>
      <c r="C440" s="218"/>
      <c r="D440" s="203" t="s">
        <v>139</v>
      </c>
      <c r="E440" s="219" t="s">
        <v>21</v>
      </c>
      <c r="F440" s="220" t="s">
        <v>141</v>
      </c>
      <c r="G440" s="218"/>
      <c r="H440" s="221">
        <v>21.79</v>
      </c>
      <c r="I440" s="222"/>
      <c r="J440" s="218"/>
      <c r="K440" s="218"/>
      <c r="L440" s="223"/>
      <c r="M440" s="224"/>
      <c r="N440" s="225"/>
      <c r="O440" s="225"/>
      <c r="P440" s="225"/>
      <c r="Q440" s="225"/>
      <c r="R440" s="225"/>
      <c r="S440" s="225"/>
      <c r="T440" s="226"/>
      <c r="AT440" s="227" t="s">
        <v>139</v>
      </c>
      <c r="AU440" s="227" t="s">
        <v>81</v>
      </c>
      <c r="AV440" s="12" t="s">
        <v>135</v>
      </c>
      <c r="AW440" s="12" t="s">
        <v>34</v>
      </c>
      <c r="AX440" s="12" t="s">
        <v>79</v>
      </c>
      <c r="AY440" s="227" t="s">
        <v>128</v>
      </c>
    </row>
    <row r="441" spans="2:65" s="1" customFormat="1" ht="16.5" customHeight="1">
      <c r="B441" s="40"/>
      <c r="C441" s="191" t="s">
        <v>638</v>
      </c>
      <c r="D441" s="191" t="s">
        <v>130</v>
      </c>
      <c r="E441" s="192" t="s">
        <v>639</v>
      </c>
      <c r="F441" s="193" t="s">
        <v>640</v>
      </c>
      <c r="G441" s="194" t="s">
        <v>144</v>
      </c>
      <c r="H441" s="195">
        <v>14</v>
      </c>
      <c r="I441" s="196"/>
      <c r="J441" s="197">
        <f>ROUND(I441*H441,2)</f>
        <v>0</v>
      </c>
      <c r="K441" s="193" t="s">
        <v>21</v>
      </c>
      <c r="L441" s="60"/>
      <c r="M441" s="198" t="s">
        <v>21</v>
      </c>
      <c r="N441" s="199" t="s">
        <v>42</v>
      </c>
      <c r="O441" s="41"/>
      <c r="P441" s="200">
        <f>O441*H441</f>
        <v>0</v>
      </c>
      <c r="Q441" s="200">
        <v>0</v>
      </c>
      <c r="R441" s="200">
        <f>Q441*H441</f>
        <v>0</v>
      </c>
      <c r="S441" s="200">
        <v>0</v>
      </c>
      <c r="T441" s="201">
        <f>S441*H441</f>
        <v>0</v>
      </c>
      <c r="AR441" s="23" t="s">
        <v>135</v>
      </c>
      <c r="AT441" s="23" t="s">
        <v>130</v>
      </c>
      <c r="AU441" s="23" t="s">
        <v>81</v>
      </c>
      <c r="AY441" s="23" t="s">
        <v>128</v>
      </c>
      <c r="BE441" s="202">
        <f>IF(N441="základní",J441,0)</f>
        <v>0</v>
      </c>
      <c r="BF441" s="202">
        <f>IF(N441="snížená",J441,0)</f>
        <v>0</v>
      </c>
      <c r="BG441" s="202">
        <f>IF(N441="zákl. přenesená",J441,0)</f>
        <v>0</v>
      </c>
      <c r="BH441" s="202">
        <f>IF(N441="sníž. přenesená",J441,0)</f>
        <v>0</v>
      </c>
      <c r="BI441" s="202">
        <f>IF(N441="nulová",J441,0)</f>
        <v>0</v>
      </c>
      <c r="BJ441" s="23" t="s">
        <v>79</v>
      </c>
      <c r="BK441" s="202">
        <f>ROUND(I441*H441,2)</f>
        <v>0</v>
      </c>
      <c r="BL441" s="23" t="s">
        <v>135</v>
      </c>
      <c r="BM441" s="23" t="s">
        <v>641</v>
      </c>
    </row>
    <row r="442" spans="2:51" s="11" customFormat="1" ht="13.5">
      <c r="B442" s="206"/>
      <c r="C442" s="207"/>
      <c r="D442" s="203" t="s">
        <v>139</v>
      </c>
      <c r="E442" s="208" t="s">
        <v>21</v>
      </c>
      <c r="F442" s="209" t="s">
        <v>642</v>
      </c>
      <c r="G442" s="207"/>
      <c r="H442" s="210">
        <v>14</v>
      </c>
      <c r="I442" s="211"/>
      <c r="J442" s="207"/>
      <c r="K442" s="207"/>
      <c r="L442" s="212"/>
      <c r="M442" s="213"/>
      <c r="N442" s="214"/>
      <c r="O442" s="214"/>
      <c r="P442" s="214"/>
      <c r="Q442" s="214"/>
      <c r="R442" s="214"/>
      <c r="S442" s="214"/>
      <c r="T442" s="215"/>
      <c r="AT442" s="216" t="s">
        <v>139</v>
      </c>
      <c r="AU442" s="216" t="s">
        <v>81</v>
      </c>
      <c r="AV442" s="11" t="s">
        <v>81</v>
      </c>
      <c r="AW442" s="11" t="s">
        <v>34</v>
      </c>
      <c r="AX442" s="11" t="s">
        <v>71</v>
      </c>
      <c r="AY442" s="216" t="s">
        <v>128</v>
      </c>
    </row>
    <row r="443" spans="2:51" s="12" customFormat="1" ht="13.5">
      <c r="B443" s="217"/>
      <c r="C443" s="218"/>
      <c r="D443" s="203" t="s">
        <v>139</v>
      </c>
      <c r="E443" s="219" t="s">
        <v>21</v>
      </c>
      <c r="F443" s="220" t="s">
        <v>141</v>
      </c>
      <c r="G443" s="218"/>
      <c r="H443" s="221">
        <v>14</v>
      </c>
      <c r="I443" s="222"/>
      <c r="J443" s="218"/>
      <c r="K443" s="218"/>
      <c r="L443" s="223"/>
      <c r="M443" s="224"/>
      <c r="N443" s="225"/>
      <c r="O443" s="225"/>
      <c r="P443" s="225"/>
      <c r="Q443" s="225"/>
      <c r="R443" s="225"/>
      <c r="S443" s="225"/>
      <c r="T443" s="226"/>
      <c r="AT443" s="227" t="s">
        <v>139</v>
      </c>
      <c r="AU443" s="227" t="s">
        <v>81</v>
      </c>
      <c r="AV443" s="12" t="s">
        <v>135</v>
      </c>
      <c r="AW443" s="12" t="s">
        <v>34</v>
      </c>
      <c r="AX443" s="12" t="s">
        <v>79</v>
      </c>
      <c r="AY443" s="227" t="s">
        <v>128</v>
      </c>
    </row>
    <row r="444" spans="2:65" s="1" customFormat="1" ht="25.5" customHeight="1">
      <c r="B444" s="40"/>
      <c r="C444" s="191" t="s">
        <v>643</v>
      </c>
      <c r="D444" s="191" t="s">
        <v>130</v>
      </c>
      <c r="E444" s="192" t="s">
        <v>644</v>
      </c>
      <c r="F444" s="193" t="s">
        <v>645</v>
      </c>
      <c r="G444" s="194" t="s">
        <v>215</v>
      </c>
      <c r="H444" s="195">
        <v>657</v>
      </c>
      <c r="I444" s="196"/>
      <c r="J444" s="197">
        <f>ROUND(I444*H444,2)</f>
        <v>0</v>
      </c>
      <c r="K444" s="193" t="s">
        <v>134</v>
      </c>
      <c r="L444" s="60"/>
      <c r="M444" s="198" t="s">
        <v>21</v>
      </c>
      <c r="N444" s="199" t="s">
        <v>42</v>
      </c>
      <c r="O444" s="41"/>
      <c r="P444" s="200">
        <f>O444*H444</f>
        <v>0</v>
      </c>
      <c r="Q444" s="200">
        <v>0</v>
      </c>
      <c r="R444" s="200">
        <f>Q444*H444</f>
        <v>0</v>
      </c>
      <c r="S444" s="200">
        <v>0</v>
      </c>
      <c r="T444" s="201">
        <f>S444*H444</f>
        <v>0</v>
      </c>
      <c r="AR444" s="23" t="s">
        <v>135</v>
      </c>
      <c r="AT444" s="23" t="s">
        <v>130</v>
      </c>
      <c r="AU444" s="23" t="s">
        <v>81</v>
      </c>
      <c r="AY444" s="23" t="s">
        <v>128</v>
      </c>
      <c r="BE444" s="202">
        <f>IF(N444="základní",J444,0)</f>
        <v>0</v>
      </c>
      <c r="BF444" s="202">
        <f>IF(N444="snížená",J444,0)</f>
        <v>0</v>
      </c>
      <c r="BG444" s="202">
        <f>IF(N444="zákl. přenesená",J444,0)</f>
        <v>0</v>
      </c>
      <c r="BH444" s="202">
        <f>IF(N444="sníž. přenesená",J444,0)</f>
        <v>0</v>
      </c>
      <c r="BI444" s="202">
        <f>IF(N444="nulová",J444,0)</f>
        <v>0</v>
      </c>
      <c r="BJ444" s="23" t="s">
        <v>79</v>
      </c>
      <c r="BK444" s="202">
        <f>ROUND(I444*H444,2)</f>
        <v>0</v>
      </c>
      <c r="BL444" s="23" t="s">
        <v>135</v>
      </c>
      <c r="BM444" s="23" t="s">
        <v>646</v>
      </c>
    </row>
    <row r="445" spans="2:47" s="1" customFormat="1" ht="27">
      <c r="B445" s="40"/>
      <c r="C445" s="62"/>
      <c r="D445" s="203" t="s">
        <v>137</v>
      </c>
      <c r="E445" s="62"/>
      <c r="F445" s="204" t="s">
        <v>647</v>
      </c>
      <c r="G445" s="62"/>
      <c r="H445" s="62"/>
      <c r="I445" s="162"/>
      <c r="J445" s="62"/>
      <c r="K445" s="62"/>
      <c r="L445" s="60"/>
      <c r="M445" s="205"/>
      <c r="N445" s="41"/>
      <c r="O445" s="41"/>
      <c r="P445" s="41"/>
      <c r="Q445" s="41"/>
      <c r="R445" s="41"/>
      <c r="S445" s="41"/>
      <c r="T445" s="77"/>
      <c r="AT445" s="23" t="s">
        <v>137</v>
      </c>
      <c r="AU445" s="23" t="s">
        <v>81</v>
      </c>
    </row>
    <row r="446" spans="2:51" s="11" customFormat="1" ht="13.5">
      <c r="B446" s="206"/>
      <c r="C446" s="207"/>
      <c r="D446" s="203" t="s">
        <v>139</v>
      </c>
      <c r="E446" s="208" t="s">
        <v>21</v>
      </c>
      <c r="F446" s="209" t="s">
        <v>648</v>
      </c>
      <c r="G446" s="207"/>
      <c r="H446" s="210">
        <v>657</v>
      </c>
      <c r="I446" s="211"/>
      <c r="J446" s="207"/>
      <c r="K446" s="207"/>
      <c r="L446" s="212"/>
      <c r="M446" s="213"/>
      <c r="N446" s="214"/>
      <c r="O446" s="214"/>
      <c r="P446" s="214"/>
      <c r="Q446" s="214"/>
      <c r="R446" s="214"/>
      <c r="S446" s="214"/>
      <c r="T446" s="215"/>
      <c r="AT446" s="216" t="s">
        <v>139</v>
      </c>
      <c r="AU446" s="216" t="s">
        <v>81</v>
      </c>
      <c r="AV446" s="11" t="s">
        <v>81</v>
      </c>
      <c r="AW446" s="11" t="s">
        <v>34</v>
      </c>
      <c r="AX446" s="11" t="s">
        <v>71</v>
      </c>
      <c r="AY446" s="216" t="s">
        <v>128</v>
      </c>
    </row>
    <row r="447" spans="2:51" s="12" customFormat="1" ht="13.5">
      <c r="B447" s="217"/>
      <c r="C447" s="218"/>
      <c r="D447" s="203" t="s">
        <v>139</v>
      </c>
      <c r="E447" s="219" t="s">
        <v>21</v>
      </c>
      <c r="F447" s="220" t="s">
        <v>141</v>
      </c>
      <c r="G447" s="218"/>
      <c r="H447" s="221">
        <v>657</v>
      </c>
      <c r="I447" s="222"/>
      <c r="J447" s="218"/>
      <c r="K447" s="218"/>
      <c r="L447" s="223"/>
      <c r="M447" s="224"/>
      <c r="N447" s="225"/>
      <c r="O447" s="225"/>
      <c r="P447" s="225"/>
      <c r="Q447" s="225"/>
      <c r="R447" s="225"/>
      <c r="S447" s="225"/>
      <c r="T447" s="226"/>
      <c r="AT447" s="227" t="s">
        <v>139</v>
      </c>
      <c r="AU447" s="227" t="s">
        <v>81</v>
      </c>
      <c r="AV447" s="12" t="s">
        <v>135</v>
      </c>
      <c r="AW447" s="12" t="s">
        <v>34</v>
      </c>
      <c r="AX447" s="12" t="s">
        <v>79</v>
      </c>
      <c r="AY447" s="227" t="s">
        <v>128</v>
      </c>
    </row>
    <row r="448" spans="2:65" s="1" customFormat="1" ht="38.25" customHeight="1">
      <c r="B448" s="40"/>
      <c r="C448" s="191" t="s">
        <v>649</v>
      </c>
      <c r="D448" s="191" t="s">
        <v>130</v>
      </c>
      <c r="E448" s="192" t="s">
        <v>650</v>
      </c>
      <c r="F448" s="193" t="s">
        <v>651</v>
      </c>
      <c r="G448" s="194" t="s">
        <v>215</v>
      </c>
      <c r="H448" s="195">
        <v>657</v>
      </c>
      <c r="I448" s="196"/>
      <c r="J448" s="197">
        <f>ROUND(I448*H448,2)</f>
        <v>0</v>
      </c>
      <c r="K448" s="193" t="s">
        <v>134</v>
      </c>
      <c r="L448" s="60"/>
      <c r="M448" s="198" t="s">
        <v>21</v>
      </c>
      <c r="N448" s="199" t="s">
        <v>42</v>
      </c>
      <c r="O448" s="41"/>
      <c r="P448" s="200">
        <f>O448*H448</f>
        <v>0</v>
      </c>
      <c r="Q448" s="200">
        <v>0.00017</v>
      </c>
      <c r="R448" s="200">
        <f>Q448*H448</f>
        <v>0.11169000000000001</v>
      </c>
      <c r="S448" s="200">
        <v>0</v>
      </c>
      <c r="T448" s="201">
        <f>S448*H448</f>
        <v>0</v>
      </c>
      <c r="AR448" s="23" t="s">
        <v>135</v>
      </c>
      <c r="AT448" s="23" t="s">
        <v>130</v>
      </c>
      <c r="AU448" s="23" t="s">
        <v>81</v>
      </c>
      <c r="AY448" s="23" t="s">
        <v>128</v>
      </c>
      <c r="BE448" s="202">
        <f>IF(N448="základní",J448,0)</f>
        <v>0</v>
      </c>
      <c r="BF448" s="202">
        <f>IF(N448="snížená",J448,0)</f>
        <v>0</v>
      </c>
      <c r="BG448" s="202">
        <f>IF(N448="zákl. přenesená",J448,0)</f>
        <v>0</v>
      </c>
      <c r="BH448" s="202">
        <f>IF(N448="sníž. přenesená",J448,0)</f>
        <v>0</v>
      </c>
      <c r="BI448" s="202">
        <f>IF(N448="nulová",J448,0)</f>
        <v>0</v>
      </c>
      <c r="BJ448" s="23" t="s">
        <v>79</v>
      </c>
      <c r="BK448" s="202">
        <f>ROUND(I448*H448,2)</f>
        <v>0</v>
      </c>
      <c r="BL448" s="23" t="s">
        <v>135</v>
      </c>
      <c r="BM448" s="23" t="s">
        <v>652</v>
      </c>
    </row>
    <row r="449" spans="2:47" s="1" customFormat="1" ht="40.5">
      <c r="B449" s="40"/>
      <c r="C449" s="62"/>
      <c r="D449" s="203" t="s">
        <v>137</v>
      </c>
      <c r="E449" s="62"/>
      <c r="F449" s="204" t="s">
        <v>653</v>
      </c>
      <c r="G449" s="62"/>
      <c r="H449" s="62"/>
      <c r="I449" s="162"/>
      <c r="J449" s="62"/>
      <c r="K449" s="62"/>
      <c r="L449" s="60"/>
      <c r="M449" s="205"/>
      <c r="N449" s="41"/>
      <c r="O449" s="41"/>
      <c r="P449" s="41"/>
      <c r="Q449" s="41"/>
      <c r="R449" s="41"/>
      <c r="S449" s="41"/>
      <c r="T449" s="77"/>
      <c r="AT449" s="23" t="s">
        <v>137</v>
      </c>
      <c r="AU449" s="23" t="s">
        <v>81</v>
      </c>
    </row>
    <row r="450" spans="2:51" s="11" customFormat="1" ht="13.5">
      <c r="B450" s="206"/>
      <c r="C450" s="207"/>
      <c r="D450" s="203" t="s">
        <v>139</v>
      </c>
      <c r="E450" s="208" t="s">
        <v>21</v>
      </c>
      <c r="F450" s="209" t="s">
        <v>648</v>
      </c>
      <c r="G450" s="207"/>
      <c r="H450" s="210">
        <v>657</v>
      </c>
      <c r="I450" s="211"/>
      <c r="J450" s="207"/>
      <c r="K450" s="207"/>
      <c r="L450" s="212"/>
      <c r="M450" s="213"/>
      <c r="N450" s="214"/>
      <c r="O450" s="214"/>
      <c r="P450" s="214"/>
      <c r="Q450" s="214"/>
      <c r="R450" s="214"/>
      <c r="S450" s="214"/>
      <c r="T450" s="215"/>
      <c r="AT450" s="216" t="s">
        <v>139</v>
      </c>
      <c r="AU450" s="216" t="s">
        <v>81</v>
      </c>
      <c r="AV450" s="11" t="s">
        <v>81</v>
      </c>
      <c r="AW450" s="11" t="s">
        <v>34</v>
      </c>
      <c r="AX450" s="11" t="s">
        <v>71</v>
      </c>
      <c r="AY450" s="216" t="s">
        <v>128</v>
      </c>
    </row>
    <row r="451" spans="2:51" s="12" customFormat="1" ht="13.5">
      <c r="B451" s="217"/>
      <c r="C451" s="218"/>
      <c r="D451" s="203" t="s">
        <v>139</v>
      </c>
      <c r="E451" s="219" t="s">
        <v>21</v>
      </c>
      <c r="F451" s="220" t="s">
        <v>141</v>
      </c>
      <c r="G451" s="218"/>
      <c r="H451" s="221">
        <v>657</v>
      </c>
      <c r="I451" s="222"/>
      <c r="J451" s="218"/>
      <c r="K451" s="218"/>
      <c r="L451" s="223"/>
      <c r="M451" s="224"/>
      <c r="N451" s="225"/>
      <c r="O451" s="225"/>
      <c r="P451" s="225"/>
      <c r="Q451" s="225"/>
      <c r="R451" s="225"/>
      <c r="S451" s="225"/>
      <c r="T451" s="226"/>
      <c r="AT451" s="227" t="s">
        <v>139</v>
      </c>
      <c r="AU451" s="227" t="s">
        <v>81</v>
      </c>
      <c r="AV451" s="12" t="s">
        <v>135</v>
      </c>
      <c r="AW451" s="12" t="s">
        <v>34</v>
      </c>
      <c r="AX451" s="12" t="s">
        <v>79</v>
      </c>
      <c r="AY451" s="227" t="s">
        <v>128</v>
      </c>
    </row>
    <row r="452" spans="2:65" s="1" customFormat="1" ht="25.5" customHeight="1">
      <c r="B452" s="40"/>
      <c r="C452" s="191" t="s">
        <v>654</v>
      </c>
      <c r="D452" s="191" t="s">
        <v>130</v>
      </c>
      <c r="E452" s="192" t="s">
        <v>655</v>
      </c>
      <c r="F452" s="193" t="s">
        <v>656</v>
      </c>
      <c r="G452" s="194" t="s">
        <v>144</v>
      </c>
      <c r="H452" s="195">
        <v>1243</v>
      </c>
      <c r="I452" s="196"/>
      <c r="J452" s="197">
        <f>ROUND(I452*H452,2)</f>
        <v>0</v>
      </c>
      <c r="K452" s="193" t="s">
        <v>134</v>
      </c>
      <c r="L452" s="60"/>
      <c r="M452" s="198" t="s">
        <v>21</v>
      </c>
      <c r="N452" s="199" t="s">
        <v>42</v>
      </c>
      <c r="O452" s="41"/>
      <c r="P452" s="200">
        <f>O452*H452</f>
        <v>0</v>
      </c>
      <c r="Q452" s="200">
        <v>0.0006</v>
      </c>
      <c r="R452" s="200">
        <f>Q452*H452</f>
        <v>0.7457999999999999</v>
      </c>
      <c r="S452" s="200">
        <v>0</v>
      </c>
      <c r="T452" s="201">
        <f>S452*H452</f>
        <v>0</v>
      </c>
      <c r="AR452" s="23" t="s">
        <v>135</v>
      </c>
      <c r="AT452" s="23" t="s">
        <v>130</v>
      </c>
      <c r="AU452" s="23" t="s">
        <v>81</v>
      </c>
      <c r="AY452" s="23" t="s">
        <v>128</v>
      </c>
      <c r="BE452" s="202">
        <f>IF(N452="základní",J452,0)</f>
        <v>0</v>
      </c>
      <c r="BF452" s="202">
        <f>IF(N452="snížená",J452,0)</f>
        <v>0</v>
      </c>
      <c r="BG452" s="202">
        <f>IF(N452="zákl. přenesená",J452,0)</f>
        <v>0</v>
      </c>
      <c r="BH452" s="202">
        <f>IF(N452="sníž. přenesená",J452,0)</f>
        <v>0</v>
      </c>
      <c r="BI452" s="202">
        <f>IF(N452="nulová",J452,0)</f>
        <v>0</v>
      </c>
      <c r="BJ452" s="23" t="s">
        <v>79</v>
      </c>
      <c r="BK452" s="202">
        <f>ROUND(I452*H452,2)</f>
        <v>0</v>
      </c>
      <c r="BL452" s="23" t="s">
        <v>135</v>
      </c>
      <c r="BM452" s="23" t="s">
        <v>657</v>
      </c>
    </row>
    <row r="453" spans="2:47" s="1" customFormat="1" ht="94.5">
      <c r="B453" s="40"/>
      <c r="C453" s="62"/>
      <c r="D453" s="203" t="s">
        <v>137</v>
      </c>
      <c r="E453" s="62"/>
      <c r="F453" s="204" t="s">
        <v>658</v>
      </c>
      <c r="G453" s="62"/>
      <c r="H453" s="62"/>
      <c r="I453" s="162"/>
      <c r="J453" s="62"/>
      <c r="K453" s="62"/>
      <c r="L453" s="60"/>
      <c r="M453" s="205"/>
      <c r="N453" s="41"/>
      <c r="O453" s="41"/>
      <c r="P453" s="41"/>
      <c r="Q453" s="41"/>
      <c r="R453" s="41"/>
      <c r="S453" s="41"/>
      <c r="T453" s="77"/>
      <c r="AT453" s="23" t="s">
        <v>137</v>
      </c>
      <c r="AU453" s="23" t="s">
        <v>81</v>
      </c>
    </row>
    <row r="454" spans="2:51" s="11" customFormat="1" ht="13.5">
      <c r="B454" s="206"/>
      <c r="C454" s="207"/>
      <c r="D454" s="203" t="s">
        <v>139</v>
      </c>
      <c r="E454" s="208" t="s">
        <v>21</v>
      </c>
      <c r="F454" s="209" t="s">
        <v>659</v>
      </c>
      <c r="G454" s="207"/>
      <c r="H454" s="210">
        <v>1243</v>
      </c>
      <c r="I454" s="211"/>
      <c r="J454" s="207"/>
      <c r="K454" s="207"/>
      <c r="L454" s="212"/>
      <c r="M454" s="213"/>
      <c r="N454" s="214"/>
      <c r="O454" s="214"/>
      <c r="P454" s="214"/>
      <c r="Q454" s="214"/>
      <c r="R454" s="214"/>
      <c r="S454" s="214"/>
      <c r="T454" s="215"/>
      <c r="AT454" s="216" t="s">
        <v>139</v>
      </c>
      <c r="AU454" s="216" t="s">
        <v>81</v>
      </c>
      <c r="AV454" s="11" t="s">
        <v>81</v>
      </c>
      <c r="AW454" s="11" t="s">
        <v>34</v>
      </c>
      <c r="AX454" s="11" t="s">
        <v>71</v>
      </c>
      <c r="AY454" s="216" t="s">
        <v>128</v>
      </c>
    </row>
    <row r="455" spans="2:51" s="12" customFormat="1" ht="13.5">
      <c r="B455" s="217"/>
      <c r="C455" s="218"/>
      <c r="D455" s="203" t="s">
        <v>139</v>
      </c>
      <c r="E455" s="219" t="s">
        <v>21</v>
      </c>
      <c r="F455" s="220" t="s">
        <v>141</v>
      </c>
      <c r="G455" s="218"/>
      <c r="H455" s="221">
        <v>1243</v>
      </c>
      <c r="I455" s="222"/>
      <c r="J455" s="218"/>
      <c r="K455" s="218"/>
      <c r="L455" s="223"/>
      <c r="M455" s="224"/>
      <c r="N455" s="225"/>
      <c r="O455" s="225"/>
      <c r="P455" s="225"/>
      <c r="Q455" s="225"/>
      <c r="R455" s="225"/>
      <c r="S455" s="225"/>
      <c r="T455" s="226"/>
      <c r="AT455" s="227" t="s">
        <v>139</v>
      </c>
      <c r="AU455" s="227" t="s">
        <v>81</v>
      </c>
      <c r="AV455" s="12" t="s">
        <v>135</v>
      </c>
      <c r="AW455" s="12" t="s">
        <v>34</v>
      </c>
      <c r="AX455" s="12" t="s">
        <v>79</v>
      </c>
      <c r="AY455" s="227" t="s">
        <v>128</v>
      </c>
    </row>
    <row r="456" spans="2:65" s="1" customFormat="1" ht="25.5" customHeight="1">
      <c r="B456" s="40"/>
      <c r="C456" s="191" t="s">
        <v>660</v>
      </c>
      <c r="D456" s="191" t="s">
        <v>130</v>
      </c>
      <c r="E456" s="192" t="s">
        <v>661</v>
      </c>
      <c r="F456" s="193" t="s">
        <v>662</v>
      </c>
      <c r="G456" s="194" t="s">
        <v>144</v>
      </c>
      <c r="H456" s="195">
        <v>1243</v>
      </c>
      <c r="I456" s="196"/>
      <c r="J456" s="197">
        <f>ROUND(I456*H456,2)</f>
        <v>0</v>
      </c>
      <c r="K456" s="193" t="s">
        <v>134</v>
      </c>
      <c r="L456" s="60"/>
      <c r="M456" s="198" t="s">
        <v>21</v>
      </c>
      <c r="N456" s="199" t="s">
        <v>42</v>
      </c>
      <c r="O456" s="41"/>
      <c r="P456" s="200">
        <f>O456*H456</f>
        <v>0</v>
      </c>
      <c r="Q456" s="200">
        <v>0.00036</v>
      </c>
      <c r="R456" s="200">
        <f>Q456*H456</f>
        <v>0.44748000000000004</v>
      </c>
      <c r="S456" s="200">
        <v>0</v>
      </c>
      <c r="T456" s="201">
        <f>S456*H456</f>
        <v>0</v>
      </c>
      <c r="AR456" s="23" t="s">
        <v>135</v>
      </c>
      <c r="AT456" s="23" t="s">
        <v>130</v>
      </c>
      <c r="AU456" s="23" t="s">
        <v>81</v>
      </c>
      <c r="AY456" s="23" t="s">
        <v>128</v>
      </c>
      <c r="BE456" s="202">
        <f>IF(N456="základní",J456,0)</f>
        <v>0</v>
      </c>
      <c r="BF456" s="202">
        <f>IF(N456="snížená",J456,0)</f>
        <v>0</v>
      </c>
      <c r="BG456" s="202">
        <f>IF(N456="zákl. přenesená",J456,0)</f>
        <v>0</v>
      </c>
      <c r="BH456" s="202">
        <f>IF(N456="sníž. přenesená",J456,0)</f>
        <v>0</v>
      </c>
      <c r="BI456" s="202">
        <f>IF(N456="nulová",J456,0)</f>
        <v>0</v>
      </c>
      <c r="BJ456" s="23" t="s">
        <v>79</v>
      </c>
      <c r="BK456" s="202">
        <f>ROUND(I456*H456,2)</f>
        <v>0</v>
      </c>
      <c r="BL456" s="23" t="s">
        <v>135</v>
      </c>
      <c r="BM456" s="23" t="s">
        <v>663</v>
      </c>
    </row>
    <row r="457" spans="2:47" s="1" customFormat="1" ht="27">
      <c r="B457" s="40"/>
      <c r="C457" s="62"/>
      <c r="D457" s="203" t="s">
        <v>137</v>
      </c>
      <c r="E457" s="62"/>
      <c r="F457" s="204" t="s">
        <v>664</v>
      </c>
      <c r="G457" s="62"/>
      <c r="H457" s="62"/>
      <c r="I457" s="162"/>
      <c r="J457" s="62"/>
      <c r="K457" s="62"/>
      <c r="L457" s="60"/>
      <c r="M457" s="205"/>
      <c r="N457" s="41"/>
      <c r="O457" s="41"/>
      <c r="P457" s="41"/>
      <c r="Q457" s="41"/>
      <c r="R457" s="41"/>
      <c r="S457" s="41"/>
      <c r="T457" s="77"/>
      <c r="AT457" s="23" t="s">
        <v>137</v>
      </c>
      <c r="AU457" s="23" t="s">
        <v>81</v>
      </c>
    </row>
    <row r="458" spans="2:51" s="11" customFormat="1" ht="13.5">
      <c r="B458" s="206"/>
      <c r="C458" s="207"/>
      <c r="D458" s="203" t="s">
        <v>139</v>
      </c>
      <c r="E458" s="208" t="s">
        <v>21</v>
      </c>
      <c r="F458" s="209" t="s">
        <v>659</v>
      </c>
      <c r="G458" s="207"/>
      <c r="H458" s="210">
        <v>1243</v>
      </c>
      <c r="I458" s="211"/>
      <c r="J458" s="207"/>
      <c r="K458" s="207"/>
      <c r="L458" s="212"/>
      <c r="M458" s="213"/>
      <c r="N458" s="214"/>
      <c r="O458" s="214"/>
      <c r="P458" s="214"/>
      <c r="Q458" s="214"/>
      <c r="R458" s="214"/>
      <c r="S458" s="214"/>
      <c r="T458" s="215"/>
      <c r="AT458" s="216" t="s">
        <v>139</v>
      </c>
      <c r="AU458" s="216" t="s">
        <v>81</v>
      </c>
      <c r="AV458" s="11" t="s">
        <v>81</v>
      </c>
      <c r="AW458" s="11" t="s">
        <v>34</v>
      </c>
      <c r="AX458" s="11" t="s">
        <v>71</v>
      </c>
      <c r="AY458" s="216" t="s">
        <v>128</v>
      </c>
    </row>
    <row r="459" spans="2:51" s="12" customFormat="1" ht="13.5">
      <c r="B459" s="217"/>
      <c r="C459" s="218"/>
      <c r="D459" s="203" t="s">
        <v>139</v>
      </c>
      <c r="E459" s="219" t="s">
        <v>21</v>
      </c>
      <c r="F459" s="220" t="s">
        <v>141</v>
      </c>
      <c r="G459" s="218"/>
      <c r="H459" s="221">
        <v>1243</v>
      </c>
      <c r="I459" s="222"/>
      <c r="J459" s="218"/>
      <c r="K459" s="218"/>
      <c r="L459" s="223"/>
      <c r="M459" s="224"/>
      <c r="N459" s="225"/>
      <c r="O459" s="225"/>
      <c r="P459" s="225"/>
      <c r="Q459" s="225"/>
      <c r="R459" s="225"/>
      <c r="S459" s="225"/>
      <c r="T459" s="226"/>
      <c r="AT459" s="227" t="s">
        <v>139</v>
      </c>
      <c r="AU459" s="227" t="s">
        <v>81</v>
      </c>
      <c r="AV459" s="12" t="s">
        <v>135</v>
      </c>
      <c r="AW459" s="12" t="s">
        <v>34</v>
      </c>
      <c r="AX459" s="12" t="s">
        <v>79</v>
      </c>
      <c r="AY459" s="227" t="s">
        <v>128</v>
      </c>
    </row>
    <row r="460" spans="2:65" s="1" customFormat="1" ht="25.5" customHeight="1">
      <c r="B460" s="40"/>
      <c r="C460" s="191" t="s">
        <v>665</v>
      </c>
      <c r="D460" s="191" t="s">
        <v>130</v>
      </c>
      <c r="E460" s="192" t="s">
        <v>666</v>
      </c>
      <c r="F460" s="193" t="s">
        <v>667</v>
      </c>
      <c r="G460" s="194" t="s">
        <v>215</v>
      </c>
      <c r="H460" s="195">
        <v>239</v>
      </c>
      <c r="I460" s="196"/>
      <c r="J460" s="197">
        <f>ROUND(I460*H460,2)</f>
        <v>0</v>
      </c>
      <c r="K460" s="193" t="s">
        <v>134</v>
      </c>
      <c r="L460" s="60"/>
      <c r="M460" s="198" t="s">
        <v>21</v>
      </c>
      <c r="N460" s="199" t="s">
        <v>42</v>
      </c>
      <c r="O460" s="41"/>
      <c r="P460" s="200">
        <f>O460*H460</f>
        <v>0</v>
      </c>
      <c r="Q460" s="200">
        <v>0</v>
      </c>
      <c r="R460" s="200">
        <f>Q460*H460</f>
        <v>0</v>
      </c>
      <c r="S460" s="200">
        <v>0</v>
      </c>
      <c r="T460" s="201">
        <f>S460*H460</f>
        <v>0</v>
      </c>
      <c r="AR460" s="23" t="s">
        <v>135</v>
      </c>
      <c r="AT460" s="23" t="s">
        <v>130</v>
      </c>
      <c r="AU460" s="23" t="s">
        <v>81</v>
      </c>
      <c r="AY460" s="23" t="s">
        <v>128</v>
      </c>
      <c r="BE460" s="202">
        <f>IF(N460="základní",J460,0)</f>
        <v>0</v>
      </c>
      <c r="BF460" s="202">
        <f>IF(N460="snížená",J460,0)</f>
        <v>0</v>
      </c>
      <c r="BG460" s="202">
        <f>IF(N460="zákl. přenesená",J460,0)</f>
        <v>0</v>
      </c>
      <c r="BH460" s="202">
        <f>IF(N460="sníž. přenesená",J460,0)</f>
        <v>0</v>
      </c>
      <c r="BI460" s="202">
        <f>IF(N460="nulová",J460,0)</f>
        <v>0</v>
      </c>
      <c r="BJ460" s="23" t="s">
        <v>79</v>
      </c>
      <c r="BK460" s="202">
        <f>ROUND(I460*H460,2)</f>
        <v>0</v>
      </c>
      <c r="BL460" s="23" t="s">
        <v>135</v>
      </c>
      <c r="BM460" s="23" t="s">
        <v>668</v>
      </c>
    </row>
    <row r="461" spans="2:47" s="1" customFormat="1" ht="27">
      <c r="B461" s="40"/>
      <c r="C461" s="62"/>
      <c r="D461" s="203" t="s">
        <v>137</v>
      </c>
      <c r="E461" s="62"/>
      <c r="F461" s="204" t="s">
        <v>669</v>
      </c>
      <c r="G461" s="62"/>
      <c r="H461" s="62"/>
      <c r="I461" s="162"/>
      <c r="J461" s="62"/>
      <c r="K461" s="62"/>
      <c r="L461" s="60"/>
      <c r="M461" s="205"/>
      <c r="N461" s="41"/>
      <c r="O461" s="41"/>
      <c r="P461" s="41"/>
      <c r="Q461" s="41"/>
      <c r="R461" s="41"/>
      <c r="S461" s="41"/>
      <c r="T461" s="77"/>
      <c r="AT461" s="23" t="s">
        <v>137</v>
      </c>
      <c r="AU461" s="23" t="s">
        <v>81</v>
      </c>
    </row>
    <row r="462" spans="2:51" s="11" customFormat="1" ht="13.5">
      <c r="B462" s="206"/>
      <c r="C462" s="207"/>
      <c r="D462" s="203" t="s">
        <v>139</v>
      </c>
      <c r="E462" s="208" t="s">
        <v>21</v>
      </c>
      <c r="F462" s="209" t="s">
        <v>670</v>
      </c>
      <c r="G462" s="207"/>
      <c r="H462" s="210">
        <v>239</v>
      </c>
      <c r="I462" s="211"/>
      <c r="J462" s="207"/>
      <c r="K462" s="207"/>
      <c r="L462" s="212"/>
      <c r="M462" s="213"/>
      <c r="N462" s="214"/>
      <c r="O462" s="214"/>
      <c r="P462" s="214"/>
      <c r="Q462" s="214"/>
      <c r="R462" s="214"/>
      <c r="S462" s="214"/>
      <c r="T462" s="215"/>
      <c r="AT462" s="216" t="s">
        <v>139</v>
      </c>
      <c r="AU462" s="216" t="s">
        <v>81</v>
      </c>
      <c r="AV462" s="11" t="s">
        <v>81</v>
      </c>
      <c r="AW462" s="11" t="s">
        <v>34</v>
      </c>
      <c r="AX462" s="11" t="s">
        <v>71</v>
      </c>
      <c r="AY462" s="216" t="s">
        <v>128</v>
      </c>
    </row>
    <row r="463" spans="2:51" s="12" customFormat="1" ht="13.5">
      <c r="B463" s="217"/>
      <c r="C463" s="218"/>
      <c r="D463" s="203" t="s">
        <v>139</v>
      </c>
      <c r="E463" s="219" t="s">
        <v>21</v>
      </c>
      <c r="F463" s="220" t="s">
        <v>141</v>
      </c>
      <c r="G463" s="218"/>
      <c r="H463" s="221">
        <v>239</v>
      </c>
      <c r="I463" s="222"/>
      <c r="J463" s="218"/>
      <c r="K463" s="218"/>
      <c r="L463" s="223"/>
      <c r="M463" s="224"/>
      <c r="N463" s="225"/>
      <c r="O463" s="225"/>
      <c r="P463" s="225"/>
      <c r="Q463" s="225"/>
      <c r="R463" s="225"/>
      <c r="S463" s="225"/>
      <c r="T463" s="226"/>
      <c r="AT463" s="227" t="s">
        <v>139</v>
      </c>
      <c r="AU463" s="227" t="s">
        <v>81</v>
      </c>
      <c r="AV463" s="12" t="s">
        <v>135</v>
      </c>
      <c r="AW463" s="12" t="s">
        <v>34</v>
      </c>
      <c r="AX463" s="12" t="s">
        <v>79</v>
      </c>
      <c r="AY463" s="227" t="s">
        <v>128</v>
      </c>
    </row>
    <row r="464" spans="2:65" s="1" customFormat="1" ht="38.25" customHeight="1">
      <c r="B464" s="40"/>
      <c r="C464" s="191" t="s">
        <v>671</v>
      </c>
      <c r="D464" s="191" t="s">
        <v>130</v>
      </c>
      <c r="E464" s="192" t="s">
        <v>672</v>
      </c>
      <c r="F464" s="193" t="s">
        <v>673</v>
      </c>
      <c r="G464" s="194" t="s">
        <v>215</v>
      </c>
      <c r="H464" s="195">
        <v>12</v>
      </c>
      <c r="I464" s="196"/>
      <c r="J464" s="197">
        <f>ROUND(I464*H464,2)</f>
        <v>0</v>
      </c>
      <c r="K464" s="193" t="s">
        <v>134</v>
      </c>
      <c r="L464" s="60"/>
      <c r="M464" s="198" t="s">
        <v>21</v>
      </c>
      <c r="N464" s="199" t="s">
        <v>42</v>
      </c>
      <c r="O464" s="41"/>
      <c r="P464" s="200">
        <f>O464*H464</f>
        <v>0</v>
      </c>
      <c r="Q464" s="200">
        <v>0.11808</v>
      </c>
      <c r="R464" s="200">
        <f>Q464*H464</f>
        <v>1.41696</v>
      </c>
      <c r="S464" s="200">
        <v>0</v>
      </c>
      <c r="T464" s="201">
        <f>S464*H464</f>
        <v>0</v>
      </c>
      <c r="AR464" s="23" t="s">
        <v>135</v>
      </c>
      <c r="AT464" s="23" t="s">
        <v>130</v>
      </c>
      <c r="AU464" s="23" t="s">
        <v>81</v>
      </c>
      <c r="AY464" s="23" t="s">
        <v>128</v>
      </c>
      <c r="BE464" s="202">
        <f>IF(N464="základní",J464,0)</f>
        <v>0</v>
      </c>
      <c r="BF464" s="202">
        <f>IF(N464="snížená",J464,0)</f>
        <v>0</v>
      </c>
      <c r="BG464" s="202">
        <f>IF(N464="zákl. přenesená",J464,0)</f>
        <v>0</v>
      </c>
      <c r="BH464" s="202">
        <f>IF(N464="sníž. přenesená",J464,0)</f>
        <v>0</v>
      </c>
      <c r="BI464" s="202">
        <f>IF(N464="nulová",J464,0)</f>
        <v>0</v>
      </c>
      <c r="BJ464" s="23" t="s">
        <v>79</v>
      </c>
      <c r="BK464" s="202">
        <f>ROUND(I464*H464,2)</f>
        <v>0</v>
      </c>
      <c r="BL464" s="23" t="s">
        <v>135</v>
      </c>
      <c r="BM464" s="23" t="s">
        <v>674</v>
      </c>
    </row>
    <row r="465" spans="2:47" s="1" customFormat="1" ht="94.5">
      <c r="B465" s="40"/>
      <c r="C465" s="62"/>
      <c r="D465" s="203" t="s">
        <v>137</v>
      </c>
      <c r="E465" s="62"/>
      <c r="F465" s="204" t="s">
        <v>675</v>
      </c>
      <c r="G465" s="62"/>
      <c r="H465" s="62"/>
      <c r="I465" s="162"/>
      <c r="J465" s="62"/>
      <c r="K465" s="62"/>
      <c r="L465" s="60"/>
      <c r="M465" s="205"/>
      <c r="N465" s="41"/>
      <c r="O465" s="41"/>
      <c r="P465" s="41"/>
      <c r="Q465" s="41"/>
      <c r="R465" s="41"/>
      <c r="S465" s="41"/>
      <c r="T465" s="77"/>
      <c r="AT465" s="23" t="s">
        <v>137</v>
      </c>
      <c r="AU465" s="23" t="s">
        <v>81</v>
      </c>
    </row>
    <row r="466" spans="2:51" s="11" customFormat="1" ht="13.5">
      <c r="B466" s="206"/>
      <c r="C466" s="207"/>
      <c r="D466" s="203" t="s">
        <v>139</v>
      </c>
      <c r="E466" s="208" t="s">
        <v>21</v>
      </c>
      <c r="F466" s="209" t="s">
        <v>676</v>
      </c>
      <c r="G466" s="207"/>
      <c r="H466" s="210">
        <v>12</v>
      </c>
      <c r="I466" s="211"/>
      <c r="J466" s="207"/>
      <c r="K466" s="207"/>
      <c r="L466" s="212"/>
      <c r="M466" s="213"/>
      <c r="N466" s="214"/>
      <c r="O466" s="214"/>
      <c r="P466" s="214"/>
      <c r="Q466" s="214"/>
      <c r="R466" s="214"/>
      <c r="S466" s="214"/>
      <c r="T466" s="215"/>
      <c r="AT466" s="216" t="s">
        <v>139</v>
      </c>
      <c r="AU466" s="216" t="s">
        <v>81</v>
      </c>
      <c r="AV466" s="11" t="s">
        <v>81</v>
      </c>
      <c r="AW466" s="11" t="s">
        <v>34</v>
      </c>
      <c r="AX466" s="11" t="s">
        <v>71</v>
      </c>
      <c r="AY466" s="216" t="s">
        <v>128</v>
      </c>
    </row>
    <row r="467" spans="2:51" s="12" customFormat="1" ht="13.5">
      <c r="B467" s="217"/>
      <c r="C467" s="218"/>
      <c r="D467" s="203" t="s">
        <v>139</v>
      </c>
      <c r="E467" s="219" t="s">
        <v>21</v>
      </c>
      <c r="F467" s="220" t="s">
        <v>141</v>
      </c>
      <c r="G467" s="218"/>
      <c r="H467" s="221">
        <v>12</v>
      </c>
      <c r="I467" s="222"/>
      <c r="J467" s="218"/>
      <c r="K467" s="218"/>
      <c r="L467" s="223"/>
      <c r="M467" s="224"/>
      <c r="N467" s="225"/>
      <c r="O467" s="225"/>
      <c r="P467" s="225"/>
      <c r="Q467" s="225"/>
      <c r="R467" s="225"/>
      <c r="S467" s="225"/>
      <c r="T467" s="226"/>
      <c r="AT467" s="227" t="s">
        <v>139</v>
      </c>
      <c r="AU467" s="227" t="s">
        <v>81</v>
      </c>
      <c r="AV467" s="12" t="s">
        <v>135</v>
      </c>
      <c r="AW467" s="12" t="s">
        <v>34</v>
      </c>
      <c r="AX467" s="12" t="s">
        <v>79</v>
      </c>
      <c r="AY467" s="227" t="s">
        <v>128</v>
      </c>
    </row>
    <row r="468" spans="2:65" s="1" customFormat="1" ht="16.5" customHeight="1">
      <c r="B468" s="40"/>
      <c r="C468" s="228" t="s">
        <v>677</v>
      </c>
      <c r="D468" s="228" t="s">
        <v>242</v>
      </c>
      <c r="E468" s="229" t="s">
        <v>678</v>
      </c>
      <c r="F468" s="230" t="s">
        <v>679</v>
      </c>
      <c r="G468" s="231" t="s">
        <v>215</v>
      </c>
      <c r="H468" s="232">
        <v>12.24</v>
      </c>
      <c r="I468" s="233"/>
      <c r="J468" s="234">
        <f>ROUND(I468*H468,2)</f>
        <v>0</v>
      </c>
      <c r="K468" s="230" t="s">
        <v>21</v>
      </c>
      <c r="L468" s="235"/>
      <c r="M468" s="236" t="s">
        <v>21</v>
      </c>
      <c r="N468" s="237" t="s">
        <v>42</v>
      </c>
      <c r="O468" s="41"/>
      <c r="P468" s="200">
        <f>O468*H468</f>
        <v>0</v>
      </c>
      <c r="Q468" s="200">
        <v>0.30295</v>
      </c>
      <c r="R468" s="200">
        <f>Q468*H468</f>
        <v>3.708108</v>
      </c>
      <c r="S468" s="200">
        <v>0</v>
      </c>
      <c r="T468" s="201">
        <f>S468*H468</f>
        <v>0</v>
      </c>
      <c r="AR468" s="23" t="s">
        <v>176</v>
      </c>
      <c r="AT468" s="23" t="s">
        <v>242</v>
      </c>
      <c r="AU468" s="23" t="s">
        <v>81</v>
      </c>
      <c r="AY468" s="23" t="s">
        <v>128</v>
      </c>
      <c r="BE468" s="202">
        <f>IF(N468="základní",J468,0)</f>
        <v>0</v>
      </c>
      <c r="BF468" s="202">
        <f>IF(N468="snížená",J468,0)</f>
        <v>0</v>
      </c>
      <c r="BG468" s="202">
        <f>IF(N468="zákl. přenesená",J468,0)</f>
        <v>0</v>
      </c>
      <c r="BH468" s="202">
        <f>IF(N468="sníž. přenesená",J468,0)</f>
        <v>0</v>
      </c>
      <c r="BI468" s="202">
        <f>IF(N468="nulová",J468,0)</f>
        <v>0</v>
      </c>
      <c r="BJ468" s="23" t="s">
        <v>79</v>
      </c>
      <c r="BK468" s="202">
        <f>ROUND(I468*H468,2)</f>
        <v>0</v>
      </c>
      <c r="BL468" s="23" t="s">
        <v>135</v>
      </c>
      <c r="BM468" s="23" t="s">
        <v>680</v>
      </c>
    </row>
    <row r="469" spans="2:51" s="11" customFormat="1" ht="13.5">
      <c r="B469" s="206"/>
      <c r="C469" s="207"/>
      <c r="D469" s="203" t="s">
        <v>139</v>
      </c>
      <c r="E469" s="208" t="s">
        <v>21</v>
      </c>
      <c r="F469" s="209" t="s">
        <v>681</v>
      </c>
      <c r="G469" s="207"/>
      <c r="H469" s="210">
        <v>12.24</v>
      </c>
      <c r="I469" s="211"/>
      <c r="J469" s="207"/>
      <c r="K469" s="207"/>
      <c r="L469" s="212"/>
      <c r="M469" s="213"/>
      <c r="N469" s="214"/>
      <c r="O469" s="214"/>
      <c r="P469" s="214"/>
      <c r="Q469" s="214"/>
      <c r="R469" s="214"/>
      <c r="S469" s="214"/>
      <c r="T469" s="215"/>
      <c r="AT469" s="216" t="s">
        <v>139</v>
      </c>
      <c r="AU469" s="216" t="s">
        <v>81</v>
      </c>
      <c r="AV469" s="11" t="s">
        <v>81</v>
      </c>
      <c r="AW469" s="11" t="s">
        <v>34</v>
      </c>
      <c r="AX469" s="11" t="s">
        <v>71</v>
      </c>
      <c r="AY469" s="216" t="s">
        <v>128</v>
      </c>
    </row>
    <row r="470" spans="2:51" s="12" customFormat="1" ht="13.5">
      <c r="B470" s="217"/>
      <c r="C470" s="218"/>
      <c r="D470" s="203" t="s">
        <v>139</v>
      </c>
      <c r="E470" s="219" t="s">
        <v>21</v>
      </c>
      <c r="F470" s="220" t="s">
        <v>141</v>
      </c>
      <c r="G470" s="218"/>
      <c r="H470" s="221">
        <v>12.24</v>
      </c>
      <c r="I470" s="222"/>
      <c r="J470" s="218"/>
      <c r="K470" s="218"/>
      <c r="L470" s="223"/>
      <c r="M470" s="224"/>
      <c r="N470" s="225"/>
      <c r="O470" s="225"/>
      <c r="P470" s="225"/>
      <c r="Q470" s="225"/>
      <c r="R470" s="225"/>
      <c r="S470" s="225"/>
      <c r="T470" s="226"/>
      <c r="AT470" s="227" t="s">
        <v>139</v>
      </c>
      <c r="AU470" s="227" t="s">
        <v>81</v>
      </c>
      <c r="AV470" s="12" t="s">
        <v>135</v>
      </c>
      <c r="AW470" s="12" t="s">
        <v>34</v>
      </c>
      <c r="AX470" s="12" t="s">
        <v>79</v>
      </c>
      <c r="AY470" s="227" t="s">
        <v>128</v>
      </c>
    </row>
    <row r="471" spans="2:65" s="1" customFormat="1" ht="16.5" customHeight="1">
      <c r="B471" s="40"/>
      <c r="C471" s="191" t="s">
        <v>682</v>
      </c>
      <c r="D471" s="191" t="s">
        <v>130</v>
      </c>
      <c r="E471" s="192" t="s">
        <v>683</v>
      </c>
      <c r="F471" s="193" t="s">
        <v>684</v>
      </c>
      <c r="G471" s="194" t="s">
        <v>509</v>
      </c>
      <c r="H471" s="195">
        <v>2</v>
      </c>
      <c r="I471" s="196"/>
      <c r="J471" s="197">
        <f>ROUND(I471*H471,2)</f>
        <v>0</v>
      </c>
      <c r="K471" s="193" t="s">
        <v>21</v>
      </c>
      <c r="L471" s="60"/>
      <c r="M471" s="198" t="s">
        <v>21</v>
      </c>
      <c r="N471" s="199" t="s">
        <v>42</v>
      </c>
      <c r="O471" s="41"/>
      <c r="P471" s="200">
        <f>O471*H471</f>
        <v>0</v>
      </c>
      <c r="Q471" s="200">
        <v>0</v>
      </c>
      <c r="R471" s="200">
        <f>Q471*H471</f>
        <v>0</v>
      </c>
      <c r="S471" s="200">
        <v>0</v>
      </c>
      <c r="T471" s="201">
        <f>S471*H471</f>
        <v>0</v>
      </c>
      <c r="AR471" s="23" t="s">
        <v>135</v>
      </c>
      <c r="AT471" s="23" t="s">
        <v>130</v>
      </c>
      <c r="AU471" s="23" t="s">
        <v>81</v>
      </c>
      <c r="AY471" s="23" t="s">
        <v>128</v>
      </c>
      <c r="BE471" s="202">
        <f>IF(N471="základní",J471,0)</f>
        <v>0</v>
      </c>
      <c r="BF471" s="202">
        <f>IF(N471="snížená",J471,0)</f>
        <v>0</v>
      </c>
      <c r="BG471" s="202">
        <f>IF(N471="zákl. přenesená",J471,0)</f>
        <v>0</v>
      </c>
      <c r="BH471" s="202">
        <f>IF(N471="sníž. přenesená",J471,0)</f>
        <v>0</v>
      </c>
      <c r="BI471" s="202">
        <f>IF(N471="nulová",J471,0)</f>
        <v>0</v>
      </c>
      <c r="BJ471" s="23" t="s">
        <v>79</v>
      </c>
      <c r="BK471" s="202">
        <f>ROUND(I471*H471,2)</f>
        <v>0</v>
      </c>
      <c r="BL471" s="23" t="s">
        <v>135</v>
      </c>
      <c r="BM471" s="23" t="s">
        <v>685</v>
      </c>
    </row>
    <row r="472" spans="2:65" s="1" customFormat="1" ht="16.5" customHeight="1">
      <c r="B472" s="40"/>
      <c r="C472" s="191" t="s">
        <v>419</v>
      </c>
      <c r="D472" s="191" t="s">
        <v>130</v>
      </c>
      <c r="E472" s="192" t="s">
        <v>686</v>
      </c>
      <c r="F472" s="193" t="s">
        <v>687</v>
      </c>
      <c r="G472" s="194" t="s">
        <v>509</v>
      </c>
      <c r="H472" s="195">
        <v>2</v>
      </c>
      <c r="I472" s="196"/>
      <c r="J472" s="197">
        <f>ROUND(I472*H472,2)</f>
        <v>0</v>
      </c>
      <c r="K472" s="193" t="s">
        <v>21</v>
      </c>
      <c r="L472" s="60"/>
      <c r="M472" s="198" t="s">
        <v>21</v>
      </c>
      <c r="N472" s="199" t="s">
        <v>42</v>
      </c>
      <c r="O472" s="41"/>
      <c r="P472" s="200">
        <f>O472*H472</f>
        <v>0</v>
      </c>
      <c r="Q472" s="200">
        <v>0</v>
      </c>
      <c r="R472" s="200">
        <f>Q472*H472</f>
        <v>0</v>
      </c>
      <c r="S472" s="200">
        <v>0</v>
      </c>
      <c r="T472" s="201">
        <f>S472*H472</f>
        <v>0</v>
      </c>
      <c r="AR472" s="23" t="s">
        <v>135</v>
      </c>
      <c r="AT472" s="23" t="s">
        <v>130</v>
      </c>
      <c r="AU472" s="23" t="s">
        <v>81</v>
      </c>
      <c r="AY472" s="23" t="s">
        <v>128</v>
      </c>
      <c r="BE472" s="202">
        <f>IF(N472="základní",J472,0)</f>
        <v>0</v>
      </c>
      <c r="BF472" s="202">
        <f>IF(N472="snížená",J472,0)</f>
        <v>0</v>
      </c>
      <c r="BG472" s="202">
        <f>IF(N472="zákl. přenesená",J472,0)</f>
        <v>0</v>
      </c>
      <c r="BH472" s="202">
        <f>IF(N472="sníž. přenesená",J472,0)</f>
        <v>0</v>
      </c>
      <c r="BI472" s="202">
        <f>IF(N472="nulová",J472,0)</f>
        <v>0</v>
      </c>
      <c r="BJ472" s="23" t="s">
        <v>79</v>
      </c>
      <c r="BK472" s="202">
        <f>ROUND(I472*H472,2)</f>
        <v>0</v>
      </c>
      <c r="BL472" s="23" t="s">
        <v>135</v>
      </c>
      <c r="BM472" s="23" t="s">
        <v>688</v>
      </c>
    </row>
    <row r="473" spans="2:65" s="1" customFormat="1" ht="25.5" customHeight="1">
      <c r="B473" s="40"/>
      <c r="C473" s="228" t="s">
        <v>689</v>
      </c>
      <c r="D473" s="228" t="s">
        <v>242</v>
      </c>
      <c r="E473" s="229" t="s">
        <v>690</v>
      </c>
      <c r="F473" s="230" t="s">
        <v>691</v>
      </c>
      <c r="G473" s="231" t="s">
        <v>509</v>
      </c>
      <c r="H473" s="232">
        <v>2</v>
      </c>
      <c r="I473" s="233"/>
      <c r="J473" s="234">
        <f>ROUND(I473*H473,2)</f>
        <v>0</v>
      </c>
      <c r="K473" s="230" t="s">
        <v>21</v>
      </c>
      <c r="L473" s="235"/>
      <c r="M473" s="236" t="s">
        <v>21</v>
      </c>
      <c r="N473" s="237" t="s">
        <v>42</v>
      </c>
      <c r="O473" s="41"/>
      <c r="P473" s="200">
        <f>O473*H473</f>
        <v>0</v>
      </c>
      <c r="Q473" s="200">
        <v>0</v>
      </c>
      <c r="R473" s="200">
        <f>Q473*H473</f>
        <v>0</v>
      </c>
      <c r="S473" s="200">
        <v>0</v>
      </c>
      <c r="T473" s="201">
        <f>S473*H473</f>
        <v>0</v>
      </c>
      <c r="AR473" s="23" t="s">
        <v>176</v>
      </c>
      <c r="AT473" s="23" t="s">
        <v>242</v>
      </c>
      <c r="AU473" s="23" t="s">
        <v>81</v>
      </c>
      <c r="AY473" s="23" t="s">
        <v>128</v>
      </c>
      <c r="BE473" s="202">
        <f>IF(N473="základní",J473,0)</f>
        <v>0</v>
      </c>
      <c r="BF473" s="202">
        <f>IF(N473="snížená",J473,0)</f>
        <v>0</v>
      </c>
      <c r="BG473" s="202">
        <f>IF(N473="zákl. přenesená",J473,0)</f>
        <v>0</v>
      </c>
      <c r="BH473" s="202">
        <f>IF(N473="sníž. přenesená",J473,0)</f>
        <v>0</v>
      </c>
      <c r="BI473" s="202">
        <f>IF(N473="nulová",J473,0)</f>
        <v>0</v>
      </c>
      <c r="BJ473" s="23" t="s">
        <v>79</v>
      </c>
      <c r="BK473" s="202">
        <f>ROUND(I473*H473,2)</f>
        <v>0</v>
      </c>
      <c r="BL473" s="23" t="s">
        <v>135</v>
      </c>
      <c r="BM473" s="23" t="s">
        <v>692</v>
      </c>
    </row>
    <row r="474" spans="2:65" s="1" customFormat="1" ht="38.25" customHeight="1">
      <c r="B474" s="40"/>
      <c r="C474" s="191" t="s">
        <v>693</v>
      </c>
      <c r="D474" s="191" t="s">
        <v>130</v>
      </c>
      <c r="E474" s="192" t="s">
        <v>694</v>
      </c>
      <c r="F474" s="193" t="s">
        <v>695</v>
      </c>
      <c r="G474" s="194" t="s">
        <v>144</v>
      </c>
      <c r="H474" s="195">
        <v>7500</v>
      </c>
      <c r="I474" s="196"/>
      <c r="J474" s="197">
        <f>ROUND(I474*H474,2)</f>
        <v>0</v>
      </c>
      <c r="K474" s="193" t="s">
        <v>134</v>
      </c>
      <c r="L474" s="60"/>
      <c r="M474" s="198" t="s">
        <v>21</v>
      </c>
      <c r="N474" s="199" t="s">
        <v>42</v>
      </c>
      <c r="O474" s="41"/>
      <c r="P474" s="200">
        <f>O474*H474</f>
        <v>0</v>
      </c>
      <c r="Q474" s="200">
        <v>0</v>
      </c>
      <c r="R474" s="200">
        <f>Q474*H474</f>
        <v>0</v>
      </c>
      <c r="S474" s="200">
        <v>0.02</v>
      </c>
      <c r="T474" s="201">
        <f>S474*H474</f>
        <v>150</v>
      </c>
      <c r="AR474" s="23" t="s">
        <v>135</v>
      </c>
      <c r="AT474" s="23" t="s">
        <v>130</v>
      </c>
      <c r="AU474" s="23" t="s">
        <v>81</v>
      </c>
      <c r="AY474" s="23" t="s">
        <v>128</v>
      </c>
      <c r="BE474" s="202">
        <f>IF(N474="základní",J474,0)</f>
        <v>0</v>
      </c>
      <c r="BF474" s="202">
        <f>IF(N474="snížená",J474,0)</f>
        <v>0</v>
      </c>
      <c r="BG474" s="202">
        <f>IF(N474="zákl. přenesená",J474,0)</f>
        <v>0</v>
      </c>
      <c r="BH474" s="202">
        <f>IF(N474="sníž. přenesená",J474,0)</f>
        <v>0</v>
      </c>
      <c r="BI474" s="202">
        <f>IF(N474="nulová",J474,0)</f>
        <v>0</v>
      </c>
      <c r="BJ474" s="23" t="s">
        <v>79</v>
      </c>
      <c r="BK474" s="202">
        <f>ROUND(I474*H474,2)</f>
        <v>0</v>
      </c>
      <c r="BL474" s="23" t="s">
        <v>135</v>
      </c>
      <c r="BM474" s="23" t="s">
        <v>696</v>
      </c>
    </row>
    <row r="475" spans="2:47" s="1" customFormat="1" ht="67.5">
      <c r="B475" s="40"/>
      <c r="C475" s="62"/>
      <c r="D475" s="203" t="s">
        <v>137</v>
      </c>
      <c r="E475" s="62"/>
      <c r="F475" s="204" t="s">
        <v>697</v>
      </c>
      <c r="G475" s="62"/>
      <c r="H475" s="62"/>
      <c r="I475" s="162"/>
      <c r="J475" s="62"/>
      <c r="K475" s="62"/>
      <c r="L475" s="60"/>
      <c r="M475" s="205"/>
      <c r="N475" s="41"/>
      <c r="O475" s="41"/>
      <c r="P475" s="41"/>
      <c r="Q475" s="41"/>
      <c r="R475" s="41"/>
      <c r="S475" s="41"/>
      <c r="T475" s="77"/>
      <c r="AT475" s="23" t="s">
        <v>137</v>
      </c>
      <c r="AU475" s="23" t="s">
        <v>81</v>
      </c>
    </row>
    <row r="476" spans="2:65" s="1" customFormat="1" ht="38.25" customHeight="1">
      <c r="B476" s="40"/>
      <c r="C476" s="191" t="s">
        <v>698</v>
      </c>
      <c r="D476" s="191" t="s">
        <v>130</v>
      </c>
      <c r="E476" s="192" t="s">
        <v>699</v>
      </c>
      <c r="F476" s="193" t="s">
        <v>700</v>
      </c>
      <c r="G476" s="194" t="s">
        <v>151</v>
      </c>
      <c r="H476" s="195">
        <v>4</v>
      </c>
      <c r="I476" s="196"/>
      <c r="J476" s="197">
        <f>ROUND(I476*H476,2)</f>
        <v>0</v>
      </c>
      <c r="K476" s="193" t="s">
        <v>134</v>
      </c>
      <c r="L476" s="60"/>
      <c r="M476" s="198" t="s">
        <v>21</v>
      </c>
      <c r="N476" s="199" t="s">
        <v>42</v>
      </c>
      <c r="O476" s="41"/>
      <c r="P476" s="200">
        <f>O476*H476</f>
        <v>0</v>
      </c>
      <c r="Q476" s="200">
        <v>0</v>
      </c>
      <c r="R476" s="200">
        <f>Q476*H476</f>
        <v>0</v>
      </c>
      <c r="S476" s="200">
        <v>0.082</v>
      </c>
      <c r="T476" s="201">
        <f>S476*H476</f>
        <v>0.328</v>
      </c>
      <c r="AR476" s="23" t="s">
        <v>135</v>
      </c>
      <c r="AT476" s="23" t="s">
        <v>130</v>
      </c>
      <c r="AU476" s="23" t="s">
        <v>81</v>
      </c>
      <c r="AY476" s="23" t="s">
        <v>128</v>
      </c>
      <c r="BE476" s="202">
        <f>IF(N476="základní",J476,0)</f>
        <v>0</v>
      </c>
      <c r="BF476" s="202">
        <f>IF(N476="snížená",J476,0)</f>
        <v>0</v>
      </c>
      <c r="BG476" s="202">
        <f>IF(N476="zákl. přenesená",J476,0)</f>
        <v>0</v>
      </c>
      <c r="BH476" s="202">
        <f>IF(N476="sníž. přenesená",J476,0)</f>
        <v>0</v>
      </c>
      <c r="BI476" s="202">
        <f>IF(N476="nulová",J476,0)</f>
        <v>0</v>
      </c>
      <c r="BJ476" s="23" t="s">
        <v>79</v>
      </c>
      <c r="BK476" s="202">
        <f>ROUND(I476*H476,2)</f>
        <v>0</v>
      </c>
      <c r="BL476" s="23" t="s">
        <v>135</v>
      </c>
      <c r="BM476" s="23" t="s">
        <v>701</v>
      </c>
    </row>
    <row r="477" spans="2:47" s="1" customFormat="1" ht="67.5">
      <c r="B477" s="40"/>
      <c r="C477" s="62"/>
      <c r="D477" s="203" t="s">
        <v>137</v>
      </c>
      <c r="E477" s="62"/>
      <c r="F477" s="204" t="s">
        <v>702</v>
      </c>
      <c r="G477" s="62"/>
      <c r="H477" s="62"/>
      <c r="I477" s="162"/>
      <c r="J477" s="62"/>
      <c r="K477" s="62"/>
      <c r="L477" s="60"/>
      <c r="M477" s="205"/>
      <c r="N477" s="41"/>
      <c r="O477" s="41"/>
      <c r="P477" s="41"/>
      <c r="Q477" s="41"/>
      <c r="R477" s="41"/>
      <c r="S477" s="41"/>
      <c r="T477" s="77"/>
      <c r="AT477" s="23" t="s">
        <v>137</v>
      </c>
      <c r="AU477" s="23" t="s">
        <v>81</v>
      </c>
    </row>
    <row r="478" spans="2:51" s="11" customFormat="1" ht="13.5">
      <c r="B478" s="206"/>
      <c r="C478" s="207"/>
      <c r="D478" s="203" t="s">
        <v>139</v>
      </c>
      <c r="E478" s="208" t="s">
        <v>21</v>
      </c>
      <c r="F478" s="209" t="s">
        <v>703</v>
      </c>
      <c r="G478" s="207"/>
      <c r="H478" s="210">
        <v>4</v>
      </c>
      <c r="I478" s="211"/>
      <c r="J478" s="207"/>
      <c r="K478" s="207"/>
      <c r="L478" s="212"/>
      <c r="M478" s="213"/>
      <c r="N478" s="214"/>
      <c r="O478" s="214"/>
      <c r="P478" s="214"/>
      <c r="Q478" s="214"/>
      <c r="R478" s="214"/>
      <c r="S478" s="214"/>
      <c r="T478" s="215"/>
      <c r="AT478" s="216" t="s">
        <v>139</v>
      </c>
      <c r="AU478" s="216" t="s">
        <v>81</v>
      </c>
      <c r="AV478" s="11" t="s">
        <v>81</v>
      </c>
      <c r="AW478" s="11" t="s">
        <v>34</v>
      </c>
      <c r="AX478" s="11" t="s">
        <v>71</v>
      </c>
      <c r="AY478" s="216" t="s">
        <v>128</v>
      </c>
    </row>
    <row r="479" spans="2:51" s="12" customFormat="1" ht="13.5">
      <c r="B479" s="217"/>
      <c r="C479" s="218"/>
      <c r="D479" s="203" t="s">
        <v>139</v>
      </c>
      <c r="E479" s="219" t="s">
        <v>21</v>
      </c>
      <c r="F479" s="220" t="s">
        <v>141</v>
      </c>
      <c r="G479" s="218"/>
      <c r="H479" s="221">
        <v>4</v>
      </c>
      <c r="I479" s="222"/>
      <c r="J479" s="218"/>
      <c r="K479" s="218"/>
      <c r="L479" s="223"/>
      <c r="M479" s="224"/>
      <c r="N479" s="225"/>
      <c r="O479" s="225"/>
      <c r="P479" s="225"/>
      <c r="Q479" s="225"/>
      <c r="R479" s="225"/>
      <c r="S479" s="225"/>
      <c r="T479" s="226"/>
      <c r="AT479" s="227" t="s">
        <v>139</v>
      </c>
      <c r="AU479" s="227" t="s">
        <v>81</v>
      </c>
      <c r="AV479" s="12" t="s">
        <v>135</v>
      </c>
      <c r="AW479" s="12" t="s">
        <v>34</v>
      </c>
      <c r="AX479" s="12" t="s">
        <v>79</v>
      </c>
      <c r="AY479" s="227" t="s">
        <v>128</v>
      </c>
    </row>
    <row r="480" spans="2:65" s="1" customFormat="1" ht="16.5" customHeight="1">
      <c r="B480" s="40"/>
      <c r="C480" s="191" t="s">
        <v>704</v>
      </c>
      <c r="D480" s="191" t="s">
        <v>130</v>
      </c>
      <c r="E480" s="192" t="s">
        <v>705</v>
      </c>
      <c r="F480" s="193" t="s">
        <v>706</v>
      </c>
      <c r="G480" s="194" t="s">
        <v>151</v>
      </c>
      <c r="H480" s="195">
        <v>3</v>
      </c>
      <c r="I480" s="196"/>
      <c r="J480" s="197">
        <f>ROUND(I480*H480,2)</f>
        <v>0</v>
      </c>
      <c r="K480" s="193" t="s">
        <v>21</v>
      </c>
      <c r="L480" s="60"/>
      <c r="M480" s="198" t="s">
        <v>21</v>
      </c>
      <c r="N480" s="199" t="s">
        <v>42</v>
      </c>
      <c r="O480" s="41"/>
      <c r="P480" s="200">
        <f>O480*H480</f>
        <v>0</v>
      </c>
      <c r="Q480" s="200">
        <v>0</v>
      </c>
      <c r="R480" s="200">
        <f>Q480*H480</f>
        <v>0</v>
      </c>
      <c r="S480" s="200">
        <v>0.108</v>
      </c>
      <c r="T480" s="201">
        <f>S480*H480</f>
        <v>0.324</v>
      </c>
      <c r="AR480" s="23" t="s">
        <v>135</v>
      </c>
      <c r="AT480" s="23" t="s">
        <v>130</v>
      </c>
      <c r="AU480" s="23" t="s">
        <v>81</v>
      </c>
      <c r="AY480" s="23" t="s">
        <v>128</v>
      </c>
      <c r="BE480" s="202">
        <f>IF(N480="základní",J480,0)</f>
        <v>0</v>
      </c>
      <c r="BF480" s="202">
        <f>IF(N480="snížená",J480,0)</f>
        <v>0</v>
      </c>
      <c r="BG480" s="202">
        <f>IF(N480="zákl. přenesená",J480,0)</f>
        <v>0</v>
      </c>
      <c r="BH480" s="202">
        <f>IF(N480="sníž. přenesená",J480,0)</f>
        <v>0</v>
      </c>
      <c r="BI480" s="202">
        <f>IF(N480="nulová",J480,0)</f>
        <v>0</v>
      </c>
      <c r="BJ480" s="23" t="s">
        <v>79</v>
      </c>
      <c r="BK480" s="202">
        <f>ROUND(I480*H480,2)</f>
        <v>0</v>
      </c>
      <c r="BL480" s="23" t="s">
        <v>135</v>
      </c>
      <c r="BM480" s="23" t="s">
        <v>707</v>
      </c>
    </row>
    <row r="481" spans="2:47" s="1" customFormat="1" ht="54">
      <c r="B481" s="40"/>
      <c r="C481" s="62"/>
      <c r="D481" s="203" t="s">
        <v>137</v>
      </c>
      <c r="E481" s="62"/>
      <c r="F481" s="204" t="s">
        <v>708</v>
      </c>
      <c r="G481" s="62"/>
      <c r="H481" s="62"/>
      <c r="I481" s="162"/>
      <c r="J481" s="62"/>
      <c r="K481" s="62"/>
      <c r="L481" s="60"/>
      <c r="M481" s="205"/>
      <c r="N481" s="41"/>
      <c r="O481" s="41"/>
      <c r="P481" s="41"/>
      <c r="Q481" s="41"/>
      <c r="R481" s="41"/>
      <c r="S481" s="41"/>
      <c r="T481" s="77"/>
      <c r="AT481" s="23" t="s">
        <v>137</v>
      </c>
      <c r="AU481" s="23" t="s">
        <v>81</v>
      </c>
    </row>
    <row r="482" spans="2:51" s="11" customFormat="1" ht="13.5">
      <c r="B482" s="206"/>
      <c r="C482" s="207"/>
      <c r="D482" s="203" t="s">
        <v>139</v>
      </c>
      <c r="E482" s="208" t="s">
        <v>21</v>
      </c>
      <c r="F482" s="209" t="s">
        <v>709</v>
      </c>
      <c r="G482" s="207"/>
      <c r="H482" s="210">
        <v>3</v>
      </c>
      <c r="I482" s="211"/>
      <c r="J482" s="207"/>
      <c r="K482" s="207"/>
      <c r="L482" s="212"/>
      <c r="M482" s="213"/>
      <c r="N482" s="214"/>
      <c r="O482" s="214"/>
      <c r="P482" s="214"/>
      <c r="Q482" s="214"/>
      <c r="R482" s="214"/>
      <c r="S482" s="214"/>
      <c r="T482" s="215"/>
      <c r="AT482" s="216" t="s">
        <v>139</v>
      </c>
      <c r="AU482" s="216" t="s">
        <v>81</v>
      </c>
      <c r="AV482" s="11" t="s">
        <v>81</v>
      </c>
      <c r="AW482" s="11" t="s">
        <v>34</v>
      </c>
      <c r="AX482" s="11" t="s">
        <v>71</v>
      </c>
      <c r="AY482" s="216" t="s">
        <v>128</v>
      </c>
    </row>
    <row r="483" spans="2:51" s="12" customFormat="1" ht="13.5">
      <c r="B483" s="217"/>
      <c r="C483" s="218"/>
      <c r="D483" s="203" t="s">
        <v>139</v>
      </c>
      <c r="E483" s="219" t="s">
        <v>21</v>
      </c>
      <c r="F483" s="220" t="s">
        <v>141</v>
      </c>
      <c r="G483" s="218"/>
      <c r="H483" s="221">
        <v>3</v>
      </c>
      <c r="I483" s="222"/>
      <c r="J483" s="218"/>
      <c r="K483" s="218"/>
      <c r="L483" s="223"/>
      <c r="M483" s="224"/>
      <c r="N483" s="225"/>
      <c r="O483" s="225"/>
      <c r="P483" s="225"/>
      <c r="Q483" s="225"/>
      <c r="R483" s="225"/>
      <c r="S483" s="225"/>
      <c r="T483" s="226"/>
      <c r="AT483" s="227" t="s">
        <v>139</v>
      </c>
      <c r="AU483" s="227" t="s">
        <v>81</v>
      </c>
      <c r="AV483" s="12" t="s">
        <v>135</v>
      </c>
      <c r="AW483" s="12" t="s">
        <v>34</v>
      </c>
      <c r="AX483" s="12" t="s">
        <v>79</v>
      </c>
      <c r="AY483" s="227" t="s">
        <v>128</v>
      </c>
    </row>
    <row r="484" spans="2:65" s="1" customFormat="1" ht="16.5" customHeight="1">
      <c r="B484" s="40"/>
      <c r="C484" s="191" t="s">
        <v>710</v>
      </c>
      <c r="D484" s="191" t="s">
        <v>130</v>
      </c>
      <c r="E484" s="192" t="s">
        <v>711</v>
      </c>
      <c r="F484" s="193" t="s">
        <v>712</v>
      </c>
      <c r="G484" s="194" t="s">
        <v>509</v>
      </c>
      <c r="H484" s="195">
        <v>8</v>
      </c>
      <c r="I484" s="196"/>
      <c r="J484" s="197">
        <f>ROUND(I484*H484,2)</f>
        <v>0</v>
      </c>
      <c r="K484" s="193" t="s">
        <v>21</v>
      </c>
      <c r="L484" s="60"/>
      <c r="M484" s="198" t="s">
        <v>21</v>
      </c>
      <c r="N484" s="199" t="s">
        <v>42</v>
      </c>
      <c r="O484" s="41"/>
      <c r="P484" s="200">
        <f>O484*H484</f>
        <v>0</v>
      </c>
      <c r="Q484" s="200">
        <v>0</v>
      </c>
      <c r="R484" s="200">
        <f>Q484*H484</f>
        <v>0</v>
      </c>
      <c r="S484" s="200">
        <v>0</v>
      </c>
      <c r="T484" s="201">
        <f>S484*H484</f>
        <v>0</v>
      </c>
      <c r="AR484" s="23" t="s">
        <v>135</v>
      </c>
      <c r="AT484" s="23" t="s">
        <v>130</v>
      </c>
      <c r="AU484" s="23" t="s">
        <v>81</v>
      </c>
      <c r="AY484" s="23" t="s">
        <v>128</v>
      </c>
      <c r="BE484" s="202">
        <f>IF(N484="základní",J484,0)</f>
        <v>0</v>
      </c>
      <c r="BF484" s="202">
        <f>IF(N484="snížená",J484,0)</f>
        <v>0</v>
      </c>
      <c r="BG484" s="202">
        <f>IF(N484="zákl. přenesená",J484,0)</f>
        <v>0</v>
      </c>
      <c r="BH484" s="202">
        <f>IF(N484="sníž. přenesená",J484,0)</f>
        <v>0</v>
      </c>
      <c r="BI484" s="202">
        <f>IF(N484="nulová",J484,0)</f>
        <v>0</v>
      </c>
      <c r="BJ484" s="23" t="s">
        <v>79</v>
      </c>
      <c r="BK484" s="202">
        <f>ROUND(I484*H484,2)</f>
        <v>0</v>
      </c>
      <c r="BL484" s="23" t="s">
        <v>135</v>
      </c>
      <c r="BM484" s="23" t="s">
        <v>713</v>
      </c>
    </row>
    <row r="485" spans="2:51" s="11" customFormat="1" ht="13.5">
      <c r="B485" s="206"/>
      <c r="C485" s="207"/>
      <c r="D485" s="203" t="s">
        <v>139</v>
      </c>
      <c r="E485" s="208" t="s">
        <v>21</v>
      </c>
      <c r="F485" s="209" t="s">
        <v>714</v>
      </c>
      <c r="G485" s="207"/>
      <c r="H485" s="210">
        <v>8</v>
      </c>
      <c r="I485" s="211"/>
      <c r="J485" s="207"/>
      <c r="K485" s="207"/>
      <c r="L485" s="212"/>
      <c r="M485" s="213"/>
      <c r="N485" s="214"/>
      <c r="O485" s="214"/>
      <c r="P485" s="214"/>
      <c r="Q485" s="214"/>
      <c r="R485" s="214"/>
      <c r="S485" s="214"/>
      <c r="T485" s="215"/>
      <c r="AT485" s="216" t="s">
        <v>139</v>
      </c>
      <c r="AU485" s="216" t="s">
        <v>81</v>
      </c>
      <c r="AV485" s="11" t="s">
        <v>81</v>
      </c>
      <c r="AW485" s="11" t="s">
        <v>34</v>
      </c>
      <c r="AX485" s="11" t="s">
        <v>71</v>
      </c>
      <c r="AY485" s="216" t="s">
        <v>128</v>
      </c>
    </row>
    <row r="486" spans="2:51" s="12" customFormat="1" ht="13.5">
      <c r="B486" s="217"/>
      <c r="C486" s="218"/>
      <c r="D486" s="203" t="s">
        <v>139</v>
      </c>
      <c r="E486" s="219" t="s">
        <v>21</v>
      </c>
      <c r="F486" s="220" t="s">
        <v>141</v>
      </c>
      <c r="G486" s="218"/>
      <c r="H486" s="221">
        <v>8</v>
      </c>
      <c r="I486" s="222"/>
      <c r="J486" s="218"/>
      <c r="K486" s="218"/>
      <c r="L486" s="223"/>
      <c r="M486" s="224"/>
      <c r="N486" s="225"/>
      <c r="O486" s="225"/>
      <c r="P486" s="225"/>
      <c r="Q486" s="225"/>
      <c r="R486" s="225"/>
      <c r="S486" s="225"/>
      <c r="T486" s="226"/>
      <c r="AT486" s="227" t="s">
        <v>139</v>
      </c>
      <c r="AU486" s="227" t="s">
        <v>81</v>
      </c>
      <c r="AV486" s="12" t="s">
        <v>135</v>
      </c>
      <c r="AW486" s="12" t="s">
        <v>34</v>
      </c>
      <c r="AX486" s="12" t="s">
        <v>79</v>
      </c>
      <c r="AY486" s="227" t="s">
        <v>128</v>
      </c>
    </row>
    <row r="487" spans="2:65" s="1" customFormat="1" ht="25.5" customHeight="1">
      <c r="B487" s="40"/>
      <c r="C487" s="191" t="s">
        <v>715</v>
      </c>
      <c r="D487" s="191" t="s">
        <v>130</v>
      </c>
      <c r="E487" s="192" t="s">
        <v>716</v>
      </c>
      <c r="F487" s="193" t="s">
        <v>717</v>
      </c>
      <c r="G487" s="194" t="s">
        <v>144</v>
      </c>
      <c r="H487" s="195">
        <v>15</v>
      </c>
      <c r="I487" s="196"/>
      <c r="J487" s="197">
        <f>ROUND(I487*H487,2)</f>
        <v>0</v>
      </c>
      <c r="K487" s="193" t="s">
        <v>21</v>
      </c>
      <c r="L487" s="60"/>
      <c r="M487" s="198" t="s">
        <v>21</v>
      </c>
      <c r="N487" s="199" t="s">
        <v>42</v>
      </c>
      <c r="O487" s="41"/>
      <c r="P487" s="200">
        <f>O487*H487</f>
        <v>0</v>
      </c>
      <c r="Q487" s="200">
        <v>0</v>
      </c>
      <c r="R487" s="200">
        <f>Q487*H487</f>
        <v>0</v>
      </c>
      <c r="S487" s="200">
        <v>0</v>
      </c>
      <c r="T487" s="201">
        <f>S487*H487</f>
        <v>0</v>
      </c>
      <c r="AR487" s="23" t="s">
        <v>135</v>
      </c>
      <c r="AT487" s="23" t="s">
        <v>130</v>
      </c>
      <c r="AU487" s="23" t="s">
        <v>81</v>
      </c>
      <c r="AY487" s="23" t="s">
        <v>128</v>
      </c>
      <c r="BE487" s="202">
        <f>IF(N487="základní",J487,0)</f>
        <v>0</v>
      </c>
      <c r="BF487" s="202">
        <f>IF(N487="snížená",J487,0)</f>
        <v>0</v>
      </c>
      <c r="BG487" s="202">
        <f>IF(N487="zákl. přenesená",J487,0)</f>
        <v>0</v>
      </c>
      <c r="BH487" s="202">
        <f>IF(N487="sníž. přenesená",J487,0)</f>
        <v>0</v>
      </c>
      <c r="BI487" s="202">
        <f>IF(N487="nulová",J487,0)</f>
        <v>0</v>
      </c>
      <c r="BJ487" s="23" t="s">
        <v>79</v>
      </c>
      <c r="BK487" s="202">
        <f>ROUND(I487*H487,2)</f>
        <v>0</v>
      </c>
      <c r="BL487" s="23" t="s">
        <v>135</v>
      </c>
      <c r="BM487" s="23" t="s">
        <v>718</v>
      </c>
    </row>
    <row r="488" spans="2:51" s="11" customFormat="1" ht="13.5">
      <c r="B488" s="206"/>
      <c r="C488" s="207"/>
      <c r="D488" s="203" t="s">
        <v>139</v>
      </c>
      <c r="E488" s="208" t="s">
        <v>21</v>
      </c>
      <c r="F488" s="209" t="s">
        <v>10</v>
      </c>
      <c r="G488" s="207"/>
      <c r="H488" s="210">
        <v>15</v>
      </c>
      <c r="I488" s="211"/>
      <c r="J488" s="207"/>
      <c r="K488" s="207"/>
      <c r="L488" s="212"/>
      <c r="M488" s="213"/>
      <c r="N488" s="214"/>
      <c r="O488" s="214"/>
      <c r="P488" s="214"/>
      <c r="Q488" s="214"/>
      <c r="R488" s="214"/>
      <c r="S488" s="214"/>
      <c r="T488" s="215"/>
      <c r="AT488" s="216" t="s">
        <v>139</v>
      </c>
      <c r="AU488" s="216" t="s">
        <v>81</v>
      </c>
      <c r="AV488" s="11" t="s">
        <v>81</v>
      </c>
      <c r="AW488" s="11" t="s">
        <v>34</v>
      </c>
      <c r="AX488" s="11" t="s">
        <v>71</v>
      </c>
      <c r="AY488" s="216" t="s">
        <v>128</v>
      </c>
    </row>
    <row r="489" spans="2:51" s="12" customFormat="1" ht="13.5">
      <c r="B489" s="217"/>
      <c r="C489" s="218"/>
      <c r="D489" s="203" t="s">
        <v>139</v>
      </c>
      <c r="E489" s="219" t="s">
        <v>21</v>
      </c>
      <c r="F489" s="220" t="s">
        <v>141</v>
      </c>
      <c r="G489" s="218"/>
      <c r="H489" s="221">
        <v>15</v>
      </c>
      <c r="I489" s="222"/>
      <c r="J489" s="218"/>
      <c r="K489" s="218"/>
      <c r="L489" s="223"/>
      <c r="M489" s="224"/>
      <c r="N489" s="225"/>
      <c r="O489" s="225"/>
      <c r="P489" s="225"/>
      <c r="Q489" s="225"/>
      <c r="R489" s="225"/>
      <c r="S489" s="225"/>
      <c r="T489" s="226"/>
      <c r="AT489" s="227" t="s">
        <v>139</v>
      </c>
      <c r="AU489" s="227" t="s">
        <v>81</v>
      </c>
      <c r="AV489" s="12" t="s">
        <v>135</v>
      </c>
      <c r="AW489" s="12" t="s">
        <v>34</v>
      </c>
      <c r="AX489" s="12" t="s">
        <v>79</v>
      </c>
      <c r="AY489" s="227" t="s">
        <v>128</v>
      </c>
    </row>
    <row r="490" spans="2:65" s="1" customFormat="1" ht="16.5" customHeight="1">
      <c r="B490" s="40"/>
      <c r="C490" s="191" t="s">
        <v>719</v>
      </c>
      <c r="D490" s="191" t="s">
        <v>130</v>
      </c>
      <c r="E490" s="192" t="s">
        <v>720</v>
      </c>
      <c r="F490" s="193" t="s">
        <v>721</v>
      </c>
      <c r="G490" s="194" t="s">
        <v>509</v>
      </c>
      <c r="H490" s="195">
        <v>3</v>
      </c>
      <c r="I490" s="196"/>
      <c r="J490" s="197">
        <f>ROUND(I490*H490,2)</f>
        <v>0</v>
      </c>
      <c r="K490" s="193" t="s">
        <v>21</v>
      </c>
      <c r="L490" s="60"/>
      <c r="M490" s="198" t="s">
        <v>21</v>
      </c>
      <c r="N490" s="199" t="s">
        <v>42</v>
      </c>
      <c r="O490" s="41"/>
      <c r="P490" s="200">
        <f>O490*H490</f>
        <v>0</v>
      </c>
      <c r="Q490" s="200">
        <v>0</v>
      </c>
      <c r="R490" s="200">
        <f>Q490*H490</f>
        <v>0</v>
      </c>
      <c r="S490" s="200">
        <v>0</v>
      </c>
      <c r="T490" s="201">
        <f>S490*H490</f>
        <v>0</v>
      </c>
      <c r="AR490" s="23" t="s">
        <v>135</v>
      </c>
      <c r="AT490" s="23" t="s">
        <v>130</v>
      </c>
      <c r="AU490" s="23" t="s">
        <v>81</v>
      </c>
      <c r="AY490" s="23" t="s">
        <v>128</v>
      </c>
      <c r="BE490" s="202">
        <f>IF(N490="základní",J490,0)</f>
        <v>0</v>
      </c>
      <c r="BF490" s="202">
        <f>IF(N490="snížená",J490,0)</f>
        <v>0</v>
      </c>
      <c r="BG490" s="202">
        <f>IF(N490="zákl. přenesená",J490,0)</f>
        <v>0</v>
      </c>
      <c r="BH490" s="202">
        <f>IF(N490="sníž. přenesená",J490,0)</f>
        <v>0</v>
      </c>
      <c r="BI490" s="202">
        <f>IF(N490="nulová",J490,0)</f>
        <v>0</v>
      </c>
      <c r="BJ490" s="23" t="s">
        <v>79</v>
      </c>
      <c r="BK490" s="202">
        <f>ROUND(I490*H490,2)</f>
        <v>0</v>
      </c>
      <c r="BL490" s="23" t="s">
        <v>135</v>
      </c>
      <c r="BM490" s="23" t="s">
        <v>722</v>
      </c>
    </row>
    <row r="491" spans="2:51" s="11" customFormat="1" ht="13.5">
      <c r="B491" s="206"/>
      <c r="C491" s="207"/>
      <c r="D491" s="203" t="s">
        <v>139</v>
      </c>
      <c r="E491" s="208" t="s">
        <v>21</v>
      </c>
      <c r="F491" s="209" t="s">
        <v>723</v>
      </c>
      <c r="G491" s="207"/>
      <c r="H491" s="210">
        <v>3</v>
      </c>
      <c r="I491" s="211"/>
      <c r="J491" s="207"/>
      <c r="K491" s="207"/>
      <c r="L491" s="212"/>
      <c r="M491" s="213"/>
      <c r="N491" s="214"/>
      <c r="O491" s="214"/>
      <c r="P491" s="214"/>
      <c r="Q491" s="214"/>
      <c r="R491" s="214"/>
      <c r="S491" s="214"/>
      <c r="T491" s="215"/>
      <c r="AT491" s="216" t="s">
        <v>139</v>
      </c>
      <c r="AU491" s="216" t="s">
        <v>81</v>
      </c>
      <c r="AV491" s="11" t="s">
        <v>81</v>
      </c>
      <c r="AW491" s="11" t="s">
        <v>34</v>
      </c>
      <c r="AX491" s="11" t="s">
        <v>71</v>
      </c>
      <c r="AY491" s="216" t="s">
        <v>128</v>
      </c>
    </row>
    <row r="492" spans="2:51" s="12" customFormat="1" ht="13.5">
      <c r="B492" s="217"/>
      <c r="C492" s="218"/>
      <c r="D492" s="203" t="s">
        <v>139</v>
      </c>
      <c r="E492" s="219" t="s">
        <v>21</v>
      </c>
      <c r="F492" s="220" t="s">
        <v>141</v>
      </c>
      <c r="G492" s="218"/>
      <c r="H492" s="221">
        <v>3</v>
      </c>
      <c r="I492" s="222"/>
      <c r="J492" s="218"/>
      <c r="K492" s="218"/>
      <c r="L492" s="223"/>
      <c r="M492" s="224"/>
      <c r="N492" s="225"/>
      <c r="O492" s="225"/>
      <c r="P492" s="225"/>
      <c r="Q492" s="225"/>
      <c r="R492" s="225"/>
      <c r="S492" s="225"/>
      <c r="T492" s="226"/>
      <c r="AT492" s="227" t="s">
        <v>139</v>
      </c>
      <c r="AU492" s="227" t="s">
        <v>81</v>
      </c>
      <c r="AV492" s="12" t="s">
        <v>135</v>
      </c>
      <c r="AW492" s="12" t="s">
        <v>34</v>
      </c>
      <c r="AX492" s="12" t="s">
        <v>79</v>
      </c>
      <c r="AY492" s="227" t="s">
        <v>128</v>
      </c>
    </row>
    <row r="493" spans="2:65" s="1" customFormat="1" ht="25.5" customHeight="1">
      <c r="B493" s="40"/>
      <c r="C493" s="191" t="s">
        <v>724</v>
      </c>
      <c r="D493" s="191" t="s">
        <v>130</v>
      </c>
      <c r="E493" s="192" t="s">
        <v>725</v>
      </c>
      <c r="F493" s="193" t="s">
        <v>726</v>
      </c>
      <c r="G493" s="194" t="s">
        <v>167</v>
      </c>
      <c r="H493" s="195">
        <v>9</v>
      </c>
      <c r="I493" s="196"/>
      <c r="J493" s="197">
        <f>ROUND(I493*H493,2)</f>
        <v>0</v>
      </c>
      <c r="K493" s="193" t="s">
        <v>21</v>
      </c>
      <c r="L493" s="60"/>
      <c r="M493" s="198" t="s">
        <v>21</v>
      </c>
      <c r="N493" s="199" t="s">
        <v>42</v>
      </c>
      <c r="O493" s="41"/>
      <c r="P493" s="200">
        <f>O493*H493</f>
        <v>0</v>
      </c>
      <c r="Q493" s="200">
        <v>0</v>
      </c>
      <c r="R493" s="200">
        <f>Q493*H493</f>
        <v>0</v>
      </c>
      <c r="S493" s="200">
        <v>0</v>
      </c>
      <c r="T493" s="201">
        <f>S493*H493</f>
        <v>0</v>
      </c>
      <c r="AR493" s="23" t="s">
        <v>135</v>
      </c>
      <c r="AT493" s="23" t="s">
        <v>130</v>
      </c>
      <c r="AU493" s="23" t="s">
        <v>81</v>
      </c>
      <c r="AY493" s="23" t="s">
        <v>128</v>
      </c>
      <c r="BE493" s="202">
        <f>IF(N493="základní",J493,0)</f>
        <v>0</v>
      </c>
      <c r="BF493" s="202">
        <f>IF(N493="snížená",J493,0)</f>
        <v>0</v>
      </c>
      <c r="BG493" s="202">
        <f>IF(N493="zákl. přenesená",J493,0)</f>
        <v>0</v>
      </c>
      <c r="BH493" s="202">
        <f>IF(N493="sníž. přenesená",J493,0)</f>
        <v>0</v>
      </c>
      <c r="BI493" s="202">
        <f>IF(N493="nulová",J493,0)</f>
        <v>0</v>
      </c>
      <c r="BJ493" s="23" t="s">
        <v>79</v>
      </c>
      <c r="BK493" s="202">
        <f>ROUND(I493*H493,2)</f>
        <v>0</v>
      </c>
      <c r="BL493" s="23" t="s">
        <v>135</v>
      </c>
      <c r="BM493" s="23" t="s">
        <v>727</v>
      </c>
    </row>
    <row r="494" spans="2:51" s="11" customFormat="1" ht="13.5">
      <c r="B494" s="206"/>
      <c r="C494" s="207"/>
      <c r="D494" s="203" t="s">
        <v>139</v>
      </c>
      <c r="E494" s="208" t="s">
        <v>21</v>
      </c>
      <c r="F494" s="209" t="s">
        <v>728</v>
      </c>
      <c r="G494" s="207"/>
      <c r="H494" s="210">
        <v>9</v>
      </c>
      <c r="I494" s="211"/>
      <c r="J494" s="207"/>
      <c r="K494" s="207"/>
      <c r="L494" s="212"/>
      <c r="M494" s="213"/>
      <c r="N494" s="214"/>
      <c r="O494" s="214"/>
      <c r="P494" s="214"/>
      <c r="Q494" s="214"/>
      <c r="R494" s="214"/>
      <c r="S494" s="214"/>
      <c r="T494" s="215"/>
      <c r="AT494" s="216" t="s">
        <v>139</v>
      </c>
      <c r="AU494" s="216" t="s">
        <v>81</v>
      </c>
      <c r="AV494" s="11" t="s">
        <v>81</v>
      </c>
      <c r="AW494" s="11" t="s">
        <v>34</v>
      </c>
      <c r="AX494" s="11" t="s">
        <v>71</v>
      </c>
      <c r="AY494" s="216" t="s">
        <v>128</v>
      </c>
    </row>
    <row r="495" spans="2:51" s="12" customFormat="1" ht="13.5">
      <c r="B495" s="217"/>
      <c r="C495" s="218"/>
      <c r="D495" s="203" t="s">
        <v>139</v>
      </c>
      <c r="E495" s="219" t="s">
        <v>21</v>
      </c>
      <c r="F495" s="220" t="s">
        <v>141</v>
      </c>
      <c r="G495" s="218"/>
      <c r="H495" s="221">
        <v>9</v>
      </c>
      <c r="I495" s="222"/>
      <c r="J495" s="218"/>
      <c r="K495" s="218"/>
      <c r="L495" s="223"/>
      <c r="M495" s="224"/>
      <c r="N495" s="225"/>
      <c r="O495" s="225"/>
      <c r="P495" s="225"/>
      <c r="Q495" s="225"/>
      <c r="R495" s="225"/>
      <c r="S495" s="225"/>
      <c r="T495" s="226"/>
      <c r="AT495" s="227" t="s">
        <v>139</v>
      </c>
      <c r="AU495" s="227" t="s">
        <v>81</v>
      </c>
      <c r="AV495" s="12" t="s">
        <v>135</v>
      </c>
      <c r="AW495" s="12" t="s">
        <v>34</v>
      </c>
      <c r="AX495" s="12" t="s">
        <v>79</v>
      </c>
      <c r="AY495" s="227" t="s">
        <v>128</v>
      </c>
    </row>
    <row r="496" spans="2:65" s="1" customFormat="1" ht="16.5" customHeight="1">
      <c r="B496" s="40"/>
      <c r="C496" s="191" t="s">
        <v>729</v>
      </c>
      <c r="D496" s="191" t="s">
        <v>130</v>
      </c>
      <c r="E496" s="192" t="s">
        <v>730</v>
      </c>
      <c r="F496" s="193" t="s">
        <v>731</v>
      </c>
      <c r="G496" s="194" t="s">
        <v>167</v>
      </c>
      <c r="H496" s="195">
        <v>7.87</v>
      </c>
      <c r="I496" s="196"/>
      <c r="J496" s="197">
        <f>ROUND(I496*H496,2)</f>
        <v>0</v>
      </c>
      <c r="K496" s="193" t="s">
        <v>21</v>
      </c>
      <c r="L496" s="60"/>
      <c r="M496" s="198" t="s">
        <v>21</v>
      </c>
      <c r="N496" s="199" t="s">
        <v>42</v>
      </c>
      <c r="O496" s="41"/>
      <c r="P496" s="200">
        <f>O496*H496</f>
        <v>0</v>
      </c>
      <c r="Q496" s="200">
        <v>0</v>
      </c>
      <c r="R496" s="200">
        <f>Q496*H496</f>
        <v>0</v>
      </c>
      <c r="S496" s="200">
        <v>0</v>
      </c>
      <c r="T496" s="201">
        <f>S496*H496</f>
        <v>0</v>
      </c>
      <c r="AR496" s="23" t="s">
        <v>135</v>
      </c>
      <c r="AT496" s="23" t="s">
        <v>130</v>
      </c>
      <c r="AU496" s="23" t="s">
        <v>81</v>
      </c>
      <c r="AY496" s="23" t="s">
        <v>128</v>
      </c>
      <c r="BE496" s="202">
        <f>IF(N496="základní",J496,0)</f>
        <v>0</v>
      </c>
      <c r="BF496" s="202">
        <f>IF(N496="snížená",J496,0)</f>
        <v>0</v>
      </c>
      <c r="BG496" s="202">
        <f>IF(N496="zákl. přenesená",J496,0)</f>
        <v>0</v>
      </c>
      <c r="BH496" s="202">
        <f>IF(N496="sníž. přenesená",J496,0)</f>
        <v>0</v>
      </c>
      <c r="BI496" s="202">
        <f>IF(N496="nulová",J496,0)</f>
        <v>0</v>
      </c>
      <c r="BJ496" s="23" t="s">
        <v>79</v>
      </c>
      <c r="BK496" s="202">
        <f>ROUND(I496*H496,2)</f>
        <v>0</v>
      </c>
      <c r="BL496" s="23" t="s">
        <v>135</v>
      </c>
      <c r="BM496" s="23" t="s">
        <v>732</v>
      </c>
    </row>
    <row r="497" spans="2:51" s="11" customFormat="1" ht="13.5">
      <c r="B497" s="206"/>
      <c r="C497" s="207"/>
      <c r="D497" s="203" t="s">
        <v>139</v>
      </c>
      <c r="E497" s="208" t="s">
        <v>21</v>
      </c>
      <c r="F497" s="209" t="s">
        <v>733</v>
      </c>
      <c r="G497" s="207"/>
      <c r="H497" s="210">
        <v>7.87</v>
      </c>
      <c r="I497" s="211"/>
      <c r="J497" s="207"/>
      <c r="K497" s="207"/>
      <c r="L497" s="212"/>
      <c r="M497" s="213"/>
      <c r="N497" s="214"/>
      <c r="O497" s="214"/>
      <c r="P497" s="214"/>
      <c r="Q497" s="214"/>
      <c r="R497" s="214"/>
      <c r="S497" s="214"/>
      <c r="T497" s="215"/>
      <c r="AT497" s="216" t="s">
        <v>139</v>
      </c>
      <c r="AU497" s="216" t="s">
        <v>81</v>
      </c>
      <c r="AV497" s="11" t="s">
        <v>81</v>
      </c>
      <c r="AW497" s="11" t="s">
        <v>34</v>
      </c>
      <c r="AX497" s="11" t="s">
        <v>71</v>
      </c>
      <c r="AY497" s="216" t="s">
        <v>128</v>
      </c>
    </row>
    <row r="498" spans="2:51" s="12" customFormat="1" ht="13.5">
      <c r="B498" s="217"/>
      <c r="C498" s="218"/>
      <c r="D498" s="203" t="s">
        <v>139</v>
      </c>
      <c r="E498" s="219" t="s">
        <v>21</v>
      </c>
      <c r="F498" s="220" t="s">
        <v>141</v>
      </c>
      <c r="G498" s="218"/>
      <c r="H498" s="221">
        <v>7.87</v>
      </c>
      <c r="I498" s="222"/>
      <c r="J498" s="218"/>
      <c r="K498" s="218"/>
      <c r="L498" s="223"/>
      <c r="M498" s="224"/>
      <c r="N498" s="225"/>
      <c r="O498" s="225"/>
      <c r="P498" s="225"/>
      <c r="Q498" s="225"/>
      <c r="R498" s="225"/>
      <c r="S498" s="225"/>
      <c r="T498" s="226"/>
      <c r="AT498" s="227" t="s">
        <v>139</v>
      </c>
      <c r="AU498" s="227" t="s">
        <v>81</v>
      </c>
      <c r="AV498" s="12" t="s">
        <v>135</v>
      </c>
      <c r="AW498" s="12" t="s">
        <v>34</v>
      </c>
      <c r="AX498" s="12" t="s">
        <v>79</v>
      </c>
      <c r="AY498" s="227" t="s">
        <v>128</v>
      </c>
    </row>
    <row r="499" spans="2:65" s="1" customFormat="1" ht="16.5" customHeight="1">
      <c r="B499" s="40"/>
      <c r="C499" s="191" t="s">
        <v>734</v>
      </c>
      <c r="D499" s="191" t="s">
        <v>130</v>
      </c>
      <c r="E499" s="192" t="s">
        <v>735</v>
      </c>
      <c r="F499" s="193" t="s">
        <v>736</v>
      </c>
      <c r="G499" s="194" t="s">
        <v>167</v>
      </c>
      <c r="H499" s="195">
        <v>5.3</v>
      </c>
      <c r="I499" s="196"/>
      <c r="J499" s="197">
        <f>ROUND(I499*H499,2)</f>
        <v>0</v>
      </c>
      <c r="K499" s="193" t="s">
        <v>21</v>
      </c>
      <c r="L499" s="60"/>
      <c r="M499" s="198" t="s">
        <v>21</v>
      </c>
      <c r="N499" s="199" t="s">
        <v>42</v>
      </c>
      <c r="O499" s="41"/>
      <c r="P499" s="200">
        <f>O499*H499</f>
        <v>0</v>
      </c>
      <c r="Q499" s="200">
        <v>0</v>
      </c>
      <c r="R499" s="200">
        <f>Q499*H499</f>
        <v>0</v>
      </c>
      <c r="S499" s="200">
        <v>0</v>
      </c>
      <c r="T499" s="201">
        <f>S499*H499</f>
        <v>0</v>
      </c>
      <c r="AR499" s="23" t="s">
        <v>135</v>
      </c>
      <c r="AT499" s="23" t="s">
        <v>130</v>
      </c>
      <c r="AU499" s="23" t="s">
        <v>81</v>
      </c>
      <c r="AY499" s="23" t="s">
        <v>128</v>
      </c>
      <c r="BE499" s="202">
        <f>IF(N499="základní",J499,0)</f>
        <v>0</v>
      </c>
      <c r="BF499" s="202">
        <f>IF(N499="snížená",J499,0)</f>
        <v>0</v>
      </c>
      <c r="BG499" s="202">
        <f>IF(N499="zákl. přenesená",J499,0)</f>
        <v>0</v>
      </c>
      <c r="BH499" s="202">
        <f>IF(N499="sníž. přenesená",J499,0)</f>
        <v>0</v>
      </c>
      <c r="BI499" s="202">
        <f>IF(N499="nulová",J499,0)</f>
        <v>0</v>
      </c>
      <c r="BJ499" s="23" t="s">
        <v>79</v>
      </c>
      <c r="BK499" s="202">
        <f>ROUND(I499*H499,2)</f>
        <v>0</v>
      </c>
      <c r="BL499" s="23" t="s">
        <v>135</v>
      </c>
      <c r="BM499" s="23" t="s">
        <v>737</v>
      </c>
    </row>
    <row r="500" spans="2:51" s="11" customFormat="1" ht="13.5">
      <c r="B500" s="206"/>
      <c r="C500" s="207"/>
      <c r="D500" s="203" t="s">
        <v>139</v>
      </c>
      <c r="E500" s="208" t="s">
        <v>21</v>
      </c>
      <c r="F500" s="209" t="s">
        <v>738</v>
      </c>
      <c r="G500" s="207"/>
      <c r="H500" s="210">
        <v>5.3</v>
      </c>
      <c r="I500" s="211"/>
      <c r="J500" s="207"/>
      <c r="K500" s="207"/>
      <c r="L500" s="212"/>
      <c r="M500" s="213"/>
      <c r="N500" s="214"/>
      <c r="O500" s="214"/>
      <c r="P500" s="214"/>
      <c r="Q500" s="214"/>
      <c r="R500" s="214"/>
      <c r="S500" s="214"/>
      <c r="T500" s="215"/>
      <c r="AT500" s="216" t="s">
        <v>139</v>
      </c>
      <c r="AU500" s="216" t="s">
        <v>81</v>
      </c>
      <c r="AV500" s="11" t="s">
        <v>81</v>
      </c>
      <c r="AW500" s="11" t="s">
        <v>34</v>
      </c>
      <c r="AX500" s="11" t="s">
        <v>71</v>
      </c>
      <c r="AY500" s="216" t="s">
        <v>128</v>
      </c>
    </row>
    <row r="501" spans="2:51" s="12" customFormat="1" ht="13.5">
      <c r="B501" s="217"/>
      <c r="C501" s="218"/>
      <c r="D501" s="203" t="s">
        <v>139</v>
      </c>
      <c r="E501" s="219" t="s">
        <v>21</v>
      </c>
      <c r="F501" s="220" t="s">
        <v>141</v>
      </c>
      <c r="G501" s="218"/>
      <c r="H501" s="221">
        <v>5.3</v>
      </c>
      <c r="I501" s="222"/>
      <c r="J501" s="218"/>
      <c r="K501" s="218"/>
      <c r="L501" s="223"/>
      <c r="M501" s="224"/>
      <c r="N501" s="225"/>
      <c r="O501" s="225"/>
      <c r="P501" s="225"/>
      <c r="Q501" s="225"/>
      <c r="R501" s="225"/>
      <c r="S501" s="225"/>
      <c r="T501" s="226"/>
      <c r="AT501" s="227" t="s">
        <v>139</v>
      </c>
      <c r="AU501" s="227" t="s">
        <v>81</v>
      </c>
      <c r="AV501" s="12" t="s">
        <v>135</v>
      </c>
      <c r="AW501" s="12" t="s">
        <v>34</v>
      </c>
      <c r="AX501" s="12" t="s">
        <v>79</v>
      </c>
      <c r="AY501" s="227" t="s">
        <v>128</v>
      </c>
    </row>
    <row r="502" spans="2:63" s="10" customFormat="1" ht="29.25" customHeight="1">
      <c r="B502" s="175"/>
      <c r="C502" s="176"/>
      <c r="D502" s="177" t="s">
        <v>70</v>
      </c>
      <c r="E502" s="189" t="s">
        <v>739</v>
      </c>
      <c r="F502" s="189" t="s">
        <v>740</v>
      </c>
      <c r="G502" s="176"/>
      <c r="H502" s="176"/>
      <c r="I502" s="179"/>
      <c r="J502" s="190">
        <f>BK502</f>
        <v>0</v>
      </c>
      <c r="K502" s="176"/>
      <c r="L502" s="181"/>
      <c r="M502" s="182"/>
      <c r="N502" s="183"/>
      <c r="O502" s="183"/>
      <c r="P502" s="184">
        <f>SUM(P503:P547)</f>
        <v>0</v>
      </c>
      <c r="Q502" s="183"/>
      <c r="R502" s="184">
        <f>SUM(R503:R547)</f>
        <v>0</v>
      </c>
      <c r="S502" s="183"/>
      <c r="T502" s="185">
        <f>SUM(T503:T547)</f>
        <v>0</v>
      </c>
      <c r="AR502" s="186" t="s">
        <v>79</v>
      </c>
      <c r="AT502" s="187" t="s">
        <v>70</v>
      </c>
      <c r="AU502" s="187" t="s">
        <v>79</v>
      </c>
      <c r="AY502" s="186" t="s">
        <v>128</v>
      </c>
      <c r="BK502" s="188">
        <f>SUM(BK503:BK547)</f>
        <v>0</v>
      </c>
    </row>
    <row r="503" spans="2:65" s="1" customFormat="1" ht="25.5" customHeight="1">
      <c r="B503" s="40"/>
      <c r="C503" s="191" t="s">
        <v>741</v>
      </c>
      <c r="D503" s="191" t="s">
        <v>130</v>
      </c>
      <c r="E503" s="192" t="s">
        <v>742</v>
      </c>
      <c r="F503" s="193" t="s">
        <v>743</v>
      </c>
      <c r="G503" s="194" t="s">
        <v>245</v>
      </c>
      <c r="H503" s="195">
        <v>270.93</v>
      </c>
      <c r="I503" s="196"/>
      <c r="J503" s="197">
        <f>ROUND(I503*H503,2)</f>
        <v>0</v>
      </c>
      <c r="K503" s="193" t="s">
        <v>134</v>
      </c>
      <c r="L503" s="60"/>
      <c r="M503" s="198" t="s">
        <v>21</v>
      </c>
      <c r="N503" s="199" t="s">
        <v>42</v>
      </c>
      <c r="O503" s="41"/>
      <c r="P503" s="200">
        <f>O503*H503</f>
        <v>0</v>
      </c>
      <c r="Q503" s="200">
        <v>0</v>
      </c>
      <c r="R503" s="200">
        <f>Q503*H503</f>
        <v>0</v>
      </c>
      <c r="S503" s="200">
        <v>0</v>
      </c>
      <c r="T503" s="201">
        <f>S503*H503</f>
        <v>0</v>
      </c>
      <c r="AR503" s="23" t="s">
        <v>135</v>
      </c>
      <c r="AT503" s="23" t="s">
        <v>130</v>
      </c>
      <c r="AU503" s="23" t="s">
        <v>81</v>
      </c>
      <c r="AY503" s="23" t="s">
        <v>128</v>
      </c>
      <c r="BE503" s="202">
        <f>IF(N503="základní",J503,0)</f>
        <v>0</v>
      </c>
      <c r="BF503" s="202">
        <f>IF(N503="snížená",J503,0)</f>
        <v>0</v>
      </c>
      <c r="BG503" s="202">
        <f>IF(N503="zákl. přenesená",J503,0)</f>
        <v>0</v>
      </c>
      <c r="BH503" s="202">
        <f>IF(N503="sníž. přenesená",J503,0)</f>
        <v>0</v>
      </c>
      <c r="BI503" s="202">
        <f>IF(N503="nulová",J503,0)</f>
        <v>0</v>
      </c>
      <c r="BJ503" s="23" t="s">
        <v>79</v>
      </c>
      <c r="BK503" s="202">
        <f>ROUND(I503*H503,2)</f>
        <v>0</v>
      </c>
      <c r="BL503" s="23" t="s">
        <v>135</v>
      </c>
      <c r="BM503" s="23" t="s">
        <v>744</v>
      </c>
    </row>
    <row r="504" spans="2:47" s="1" customFormat="1" ht="94.5">
      <c r="B504" s="40"/>
      <c r="C504" s="62"/>
      <c r="D504" s="203" t="s">
        <v>137</v>
      </c>
      <c r="E504" s="62"/>
      <c r="F504" s="204" t="s">
        <v>745</v>
      </c>
      <c r="G504" s="62"/>
      <c r="H504" s="62"/>
      <c r="I504" s="162"/>
      <c r="J504" s="62"/>
      <c r="K504" s="62"/>
      <c r="L504" s="60"/>
      <c r="M504" s="205"/>
      <c r="N504" s="41"/>
      <c r="O504" s="41"/>
      <c r="P504" s="41"/>
      <c r="Q504" s="41"/>
      <c r="R504" s="41"/>
      <c r="S504" s="41"/>
      <c r="T504" s="77"/>
      <c r="AT504" s="23" t="s">
        <v>137</v>
      </c>
      <c r="AU504" s="23" t="s">
        <v>81</v>
      </c>
    </row>
    <row r="505" spans="2:51" s="11" customFormat="1" ht="13.5">
      <c r="B505" s="206"/>
      <c r="C505" s="207"/>
      <c r="D505" s="203" t="s">
        <v>139</v>
      </c>
      <c r="E505" s="208" t="s">
        <v>21</v>
      </c>
      <c r="F505" s="209" t="s">
        <v>746</v>
      </c>
      <c r="G505" s="207"/>
      <c r="H505" s="210">
        <v>120.93</v>
      </c>
      <c r="I505" s="211"/>
      <c r="J505" s="207"/>
      <c r="K505" s="207"/>
      <c r="L505" s="212"/>
      <c r="M505" s="213"/>
      <c r="N505" s="214"/>
      <c r="O505" s="214"/>
      <c r="P505" s="214"/>
      <c r="Q505" s="214"/>
      <c r="R505" s="214"/>
      <c r="S505" s="214"/>
      <c r="T505" s="215"/>
      <c r="AT505" s="216" t="s">
        <v>139</v>
      </c>
      <c r="AU505" s="216" t="s">
        <v>81</v>
      </c>
      <c r="AV505" s="11" t="s">
        <v>81</v>
      </c>
      <c r="AW505" s="11" t="s">
        <v>34</v>
      </c>
      <c r="AX505" s="11" t="s">
        <v>71</v>
      </c>
      <c r="AY505" s="216" t="s">
        <v>128</v>
      </c>
    </row>
    <row r="506" spans="2:51" s="11" customFormat="1" ht="13.5">
      <c r="B506" s="206"/>
      <c r="C506" s="207"/>
      <c r="D506" s="203" t="s">
        <v>139</v>
      </c>
      <c r="E506" s="208" t="s">
        <v>21</v>
      </c>
      <c r="F506" s="209" t="s">
        <v>747</v>
      </c>
      <c r="G506" s="207"/>
      <c r="H506" s="210">
        <v>150</v>
      </c>
      <c r="I506" s="211"/>
      <c r="J506" s="207"/>
      <c r="K506" s="207"/>
      <c r="L506" s="212"/>
      <c r="M506" s="213"/>
      <c r="N506" s="214"/>
      <c r="O506" s="214"/>
      <c r="P506" s="214"/>
      <c r="Q506" s="214"/>
      <c r="R506" s="214"/>
      <c r="S506" s="214"/>
      <c r="T506" s="215"/>
      <c r="AT506" s="216" t="s">
        <v>139</v>
      </c>
      <c r="AU506" s="216" t="s">
        <v>81</v>
      </c>
      <c r="AV506" s="11" t="s">
        <v>81</v>
      </c>
      <c r="AW506" s="11" t="s">
        <v>34</v>
      </c>
      <c r="AX506" s="11" t="s">
        <v>71</v>
      </c>
      <c r="AY506" s="216" t="s">
        <v>128</v>
      </c>
    </row>
    <row r="507" spans="2:51" s="12" customFormat="1" ht="13.5">
      <c r="B507" s="217"/>
      <c r="C507" s="218"/>
      <c r="D507" s="203" t="s">
        <v>139</v>
      </c>
      <c r="E507" s="219" t="s">
        <v>21</v>
      </c>
      <c r="F507" s="220" t="s">
        <v>141</v>
      </c>
      <c r="G507" s="218"/>
      <c r="H507" s="221">
        <v>270.93</v>
      </c>
      <c r="I507" s="222"/>
      <c r="J507" s="218"/>
      <c r="K507" s="218"/>
      <c r="L507" s="223"/>
      <c r="M507" s="224"/>
      <c r="N507" s="225"/>
      <c r="O507" s="225"/>
      <c r="P507" s="225"/>
      <c r="Q507" s="225"/>
      <c r="R507" s="225"/>
      <c r="S507" s="225"/>
      <c r="T507" s="226"/>
      <c r="AT507" s="227" t="s">
        <v>139</v>
      </c>
      <c r="AU507" s="227" t="s">
        <v>81</v>
      </c>
      <c r="AV507" s="12" t="s">
        <v>135</v>
      </c>
      <c r="AW507" s="12" t="s">
        <v>34</v>
      </c>
      <c r="AX507" s="12" t="s">
        <v>79</v>
      </c>
      <c r="AY507" s="227" t="s">
        <v>128</v>
      </c>
    </row>
    <row r="508" spans="2:65" s="1" customFormat="1" ht="25.5" customHeight="1">
      <c r="B508" s="40"/>
      <c r="C508" s="191" t="s">
        <v>748</v>
      </c>
      <c r="D508" s="191" t="s">
        <v>130</v>
      </c>
      <c r="E508" s="192" t="s">
        <v>749</v>
      </c>
      <c r="F508" s="193" t="s">
        <v>750</v>
      </c>
      <c r="G508" s="194" t="s">
        <v>245</v>
      </c>
      <c r="H508" s="195">
        <v>6502.32</v>
      </c>
      <c r="I508" s="196"/>
      <c r="J508" s="197">
        <f>ROUND(I508*H508,2)</f>
        <v>0</v>
      </c>
      <c r="K508" s="193" t="s">
        <v>134</v>
      </c>
      <c r="L508" s="60"/>
      <c r="M508" s="198" t="s">
        <v>21</v>
      </c>
      <c r="N508" s="199" t="s">
        <v>42</v>
      </c>
      <c r="O508" s="41"/>
      <c r="P508" s="200">
        <f>O508*H508</f>
        <v>0</v>
      </c>
      <c r="Q508" s="200">
        <v>0</v>
      </c>
      <c r="R508" s="200">
        <f>Q508*H508</f>
        <v>0</v>
      </c>
      <c r="S508" s="200">
        <v>0</v>
      </c>
      <c r="T508" s="201">
        <f>S508*H508</f>
        <v>0</v>
      </c>
      <c r="AR508" s="23" t="s">
        <v>135</v>
      </c>
      <c r="AT508" s="23" t="s">
        <v>130</v>
      </c>
      <c r="AU508" s="23" t="s">
        <v>81</v>
      </c>
      <c r="AY508" s="23" t="s">
        <v>128</v>
      </c>
      <c r="BE508" s="202">
        <f>IF(N508="základní",J508,0)</f>
        <v>0</v>
      </c>
      <c r="BF508" s="202">
        <f>IF(N508="snížená",J508,0)</f>
        <v>0</v>
      </c>
      <c r="BG508" s="202">
        <f>IF(N508="zákl. přenesená",J508,0)</f>
        <v>0</v>
      </c>
      <c r="BH508" s="202">
        <f>IF(N508="sníž. přenesená",J508,0)</f>
        <v>0</v>
      </c>
      <c r="BI508" s="202">
        <f>IF(N508="nulová",J508,0)</f>
        <v>0</v>
      </c>
      <c r="BJ508" s="23" t="s">
        <v>79</v>
      </c>
      <c r="BK508" s="202">
        <f>ROUND(I508*H508,2)</f>
        <v>0</v>
      </c>
      <c r="BL508" s="23" t="s">
        <v>135</v>
      </c>
      <c r="BM508" s="23" t="s">
        <v>751</v>
      </c>
    </row>
    <row r="509" spans="2:47" s="1" customFormat="1" ht="94.5">
      <c r="B509" s="40"/>
      <c r="C509" s="62"/>
      <c r="D509" s="203" t="s">
        <v>137</v>
      </c>
      <c r="E509" s="62"/>
      <c r="F509" s="204" t="s">
        <v>745</v>
      </c>
      <c r="G509" s="62"/>
      <c r="H509" s="62"/>
      <c r="I509" s="162"/>
      <c r="J509" s="62"/>
      <c r="K509" s="62"/>
      <c r="L509" s="60"/>
      <c r="M509" s="205"/>
      <c r="N509" s="41"/>
      <c r="O509" s="41"/>
      <c r="P509" s="41"/>
      <c r="Q509" s="41"/>
      <c r="R509" s="41"/>
      <c r="S509" s="41"/>
      <c r="T509" s="77"/>
      <c r="AT509" s="23" t="s">
        <v>137</v>
      </c>
      <c r="AU509" s="23" t="s">
        <v>81</v>
      </c>
    </row>
    <row r="510" spans="2:51" s="11" customFormat="1" ht="13.5">
      <c r="B510" s="206"/>
      <c r="C510" s="207"/>
      <c r="D510" s="203" t="s">
        <v>139</v>
      </c>
      <c r="E510" s="208" t="s">
        <v>21</v>
      </c>
      <c r="F510" s="209" t="s">
        <v>752</v>
      </c>
      <c r="G510" s="207"/>
      <c r="H510" s="210">
        <v>6502.32</v>
      </c>
      <c r="I510" s="211"/>
      <c r="J510" s="207"/>
      <c r="K510" s="207"/>
      <c r="L510" s="212"/>
      <c r="M510" s="213"/>
      <c r="N510" s="214"/>
      <c r="O510" s="214"/>
      <c r="P510" s="214"/>
      <c r="Q510" s="214"/>
      <c r="R510" s="214"/>
      <c r="S510" s="214"/>
      <c r="T510" s="215"/>
      <c r="AT510" s="216" t="s">
        <v>139</v>
      </c>
      <c r="AU510" s="216" t="s">
        <v>81</v>
      </c>
      <c r="AV510" s="11" t="s">
        <v>81</v>
      </c>
      <c r="AW510" s="11" t="s">
        <v>34</v>
      </c>
      <c r="AX510" s="11" t="s">
        <v>71</v>
      </c>
      <c r="AY510" s="216" t="s">
        <v>128</v>
      </c>
    </row>
    <row r="511" spans="2:51" s="12" customFormat="1" ht="13.5">
      <c r="B511" s="217"/>
      <c r="C511" s="218"/>
      <c r="D511" s="203" t="s">
        <v>139</v>
      </c>
      <c r="E511" s="219" t="s">
        <v>21</v>
      </c>
      <c r="F511" s="220" t="s">
        <v>141</v>
      </c>
      <c r="G511" s="218"/>
      <c r="H511" s="221">
        <v>6502.32</v>
      </c>
      <c r="I511" s="222"/>
      <c r="J511" s="218"/>
      <c r="K511" s="218"/>
      <c r="L511" s="223"/>
      <c r="M511" s="224"/>
      <c r="N511" s="225"/>
      <c r="O511" s="225"/>
      <c r="P511" s="225"/>
      <c r="Q511" s="225"/>
      <c r="R511" s="225"/>
      <c r="S511" s="225"/>
      <c r="T511" s="226"/>
      <c r="AT511" s="227" t="s">
        <v>139</v>
      </c>
      <c r="AU511" s="227" t="s">
        <v>81</v>
      </c>
      <c r="AV511" s="12" t="s">
        <v>135</v>
      </c>
      <c r="AW511" s="12" t="s">
        <v>34</v>
      </c>
      <c r="AX511" s="12" t="s">
        <v>79</v>
      </c>
      <c r="AY511" s="227" t="s">
        <v>128</v>
      </c>
    </row>
    <row r="512" spans="2:65" s="1" customFormat="1" ht="25.5" customHeight="1">
      <c r="B512" s="40"/>
      <c r="C512" s="191" t="s">
        <v>753</v>
      </c>
      <c r="D512" s="191" t="s">
        <v>130</v>
      </c>
      <c r="E512" s="192" t="s">
        <v>754</v>
      </c>
      <c r="F512" s="193" t="s">
        <v>755</v>
      </c>
      <c r="G512" s="194" t="s">
        <v>245</v>
      </c>
      <c r="H512" s="195">
        <v>61.813</v>
      </c>
      <c r="I512" s="196"/>
      <c r="J512" s="197">
        <f>ROUND(I512*H512,2)</f>
        <v>0</v>
      </c>
      <c r="K512" s="193" t="s">
        <v>134</v>
      </c>
      <c r="L512" s="60"/>
      <c r="M512" s="198" t="s">
        <v>21</v>
      </c>
      <c r="N512" s="199" t="s">
        <v>42</v>
      </c>
      <c r="O512" s="41"/>
      <c r="P512" s="200">
        <f>O512*H512</f>
        <v>0</v>
      </c>
      <c r="Q512" s="200">
        <v>0</v>
      </c>
      <c r="R512" s="200">
        <f>Q512*H512</f>
        <v>0</v>
      </c>
      <c r="S512" s="200">
        <v>0</v>
      </c>
      <c r="T512" s="201">
        <f>S512*H512</f>
        <v>0</v>
      </c>
      <c r="AR512" s="23" t="s">
        <v>135</v>
      </c>
      <c r="AT512" s="23" t="s">
        <v>130</v>
      </c>
      <c r="AU512" s="23" t="s">
        <v>81</v>
      </c>
      <c r="AY512" s="23" t="s">
        <v>128</v>
      </c>
      <c r="BE512" s="202">
        <f>IF(N512="základní",J512,0)</f>
        <v>0</v>
      </c>
      <c r="BF512" s="202">
        <f>IF(N512="snížená",J512,0)</f>
        <v>0</v>
      </c>
      <c r="BG512" s="202">
        <f>IF(N512="zákl. přenesená",J512,0)</f>
        <v>0</v>
      </c>
      <c r="BH512" s="202">
        <f>IF(N512="sníž. přenesená",J512,0)</f>
        <v>0</v>
      </c>
      <c r="BI512" s="202">
        <f>IF(N512="nulová",J512,0)</f>
        <v>0</v>
      </c>
      <c r="BJ512" s="23" t="s">
        <v>79</v>
      </c>
      <c r="BK512" s="202">
        <f>ROUND(I512*H512,2)</f>
        <v>0</v>
      </c>
      <c r="BL512" s="23" t="s">
        <v>135</v>
      </c>
      <c r="BM512" s="23" t="s">
        <v>756</v>
      </c>
    </row>
    <row r="513" spans="2:47" s="1" customFormat="1" ht="94.5">
      <c r="B513" s="40"/>
      <c r="C513" s="62"/>
      <c r="D513" s="203" t="s">
        <v>137</v>
      </c>
      <c r="E513" s="62"/>
      <c r="F513" s="204" t="s">
        <v>745</v>
      </c>
      <c r="G513" s="62"/>
      <c r="H513" s="62"/>
      <c r="I513" s="162"/>
      <c r="J513" s="62"/>
      <c r="K513" s="62"/>
      <c r="L513" s="60"/>
      <c r="M513" s="205"/>
      <c r="N513" s="41"/>
      <c r="O513" s="41"/>
      <c r="P513" s="41"/>
      <c r="Q513" s="41"/>
      <c r="R513" s="41"/>
      <c r="S513" s="41"/>
      <c r="T513" s="77"/>
      <c r="AT513" s="23" t="s">
        <v>137</v>
      </c>
      <c r="AU513" s="23" t="s">
        <v>81</v>
      </c>
    </row>
    <row r="514" spans="2:51" s="11" customFormat="1" ht="13.5">
      <c r="B514" s="206"/>
      <c r="C514" s="207"/>
      <c r="D514" s="203" t="s">
        <v>139</v>
      </c>
      <c r="E514" s="208" t="s">
        <v>21</v>
      </c>
      <c r="F514" s="209" t="s">
        <v>757</v>
      </c>
      <c r="G514" s="207"/>
      <c r="H514" s="210">
        <v>2.295</v>
      </c>
      <c r="I514" s="211"/>
      <c r="J514" s="207"/>
      <c r="K514" s="207"/>
      <c r="L514" s="212"/>
      <c r="M514" s="213"/>
      <c r="N514" s="214"/>
      <c r="O514" s="214"/>
      <c r="P514" s="214"/>
      <c r="Q514" s="214"/>
      <c r="R514" s="214"/>
      <c r="S514" s="214"/>
      <c r="T514" s="215"/>
      <c r="AT514" s="216" t="s">
        <v>139</v>
      </c>
      <c r="AU514" s="216" t="s">
        <v>81</v>
      </c>
      <c r="AV514" s="11" t="s">
        <v>81</v>
      </c>
      <c r="AW514" s="11" t="s">
        <v>34</v>
      </c>
      <c r="AX514" s="11" t="s">
        <v>71</v>
      </c>
      <c r="AY514" s="216" t="s">
        <v>128</v>
      </c>
    </row>
    <row r="515" spans="2:51" s="11" customFormat="1" ht="13.5">
      <c r="B515" s="206"/>
      <c r="C515" s="207"/>
      <c r="D515" s="203" t="s">
        <v>139</v>
      </c>
      <c r="E515" s="208" t="s">
        <v>21</v>
      </c>
      <c r="F515" s="209" t="s">
        <v>758</v>
      </c>
      <c r="G515" s="207"/>
      <c r="H515" s="210">
        <v>42.27</v>
      </c>
      <c r="I515" s="211"/>
      <c r="J515" s="207"/>
      <c r="K515" s="207"/>
      <c r="L515" s="212"/>
      <c r="M515" s="213"/>
      <c r="N515" s="214"/>
      <c r="O515" s="214"/>
      <c r="P515" s="214"/>
      <c r="Q515" s="214"/>
      <c r="R515" s="214"/>
      <c r="S515" s="214"/>
      <c r="T515" s="215"/>
      <c r="AT515" s="216" t="s">
        <v>139</v>
      </c>
      <c r="AU515" s="216" t="s">
        <v>81</v>
      </c>
      <c r="AV515" s="11" t="s">
        <v>81</v>
      </c>
      <c r="AW515" s="11" t="s">
        <v>34</v>
      </c>
      <c r="AX515" s="11" t="s">
        <v>71</v>
      </c>
      <c r="AY515" s="216" t="s">
        <v>128</v>
      </c>
    </row>
    <row r="516" spans="2:51" s="11" customFormat="1" ht="13.5">
      <c r="B516" s="206"/>
      <c r="C516" s="207"/>
      <c r="D516" s="203" t="s">
        <v>139</v>
      </c>
      <c r="E516" s="208" t="s">
        <v>21</v>
      </c>
      <c r="F516" s="209" t="s">
        <v>759</v>
      </c>
      <c r="G516" s="207"/>
      <c r="H516" s="210">
        <v>4.44</v>
      </c>
      <c r="I516" s="211"/>
      <c r="J516" s="207"/>
      <c r="K516" s="207"/>
      <c r="L516" s="212"/>
      <c r="M516" s="213"/>
      <c r="N516" s="214"/>
      <c r="O516" s="214"/>
      <c r="P516" s="214"/>
      <c r="Q516" s="214"/>
      <c r="R516" s="214"/>
      <c r="S516" s="214"/>
      <c r="T516" s="215"/>
      <c r="AT516" s="216" t="s">
        <v>139</v>
      </c>
      <c r="AU516" s="216" t="s">
        <v>81</v>
      </c>
      <c r="AV516" s="11" t="s">
        <v>81</v>
      </c>
      <c r="AW516" s="11" t="s">
        <v>34</v>
      </c>
      <c r="AX516" s="11" t="s">
        <v>71</v>
      </c>
      <c r="AY516" s="216" t="s">
        <v>128</v>
      </c>
    </row>
    <row r="517" spans="2:51" s="11" customFormat="1" ht="13.5">
      <c r="B517" s="206"/>
      <c r="C517" s="207"/>
      <c r="D517" s="203" t="s">
        <v>139</v>
      </c>
      <c r="E517" s="208" t="s">
        <v>21</v>
      </c>
      <c r="F517" s="209" t="s">
        <v>760</v>
      </c>
      <c r="G517" s="207"/>
      <c r="H517" s="210">
        <v>12.48</v>
      </c>
      <c r="I517" s="211"/>
      <c r="J517" s="207"/>
      <c r="K517" s="207"/>
      <c r="L517" s="212"/>
      <c r="M517" s="213"/>
      <c r="N517" s="214"/>
      <c r="O517" s="214"/>
      <c r="P517" s="214"/>
      <c r="Q517" s="214"/>
      <c r="R517" s="214"/>
      <c r="S517" s="214"/>
      <c r="T517" s="215"/>
      <c r="AT517" s="216" t="s">
        <v>139</v>
      </c>
      <c r="AU517" s="216" t="s">
        <v>81</v>
      </c>
      <c r="AV517" s="11" t="s">
        <v>81</v>
      </c>
      <c r="AW517" s="11" t="s">
        <v>34</v>
      </c>
      <c r="AX517" s="11" t="s">
        <v>71</v>
      </c>
      <c r="AY517" s="216" t="s">
        <v>128</v>
      </c>
    </row>
    <row r="518" spans="2:51" s="11" customFormat="1" ht="13.5">
      <c r="B518" s="206"/>
      <c r="C518" s="207"/>
      <c r="D518" s="203" t="s">
        <v>139</v>
      </c>
      <c r="E518" s="208" t="s">
        <v>21</v>
      </c>
      <c r="F518" s="209" t="s">
        <v>761</v>
      </c>
      <c r="G518" s="207"/>
      <c r="H518" s="210">
        <v>0.328</v>
      </c>
      <c r="I518" s="211"/>
      <c r="J518" s="207"/>
      <c r="K518" s="207"/>
      <c r="L518" s="212"/>
      <c r="M518" s="213"/>
      <c r="N518" s="214"/>
      <c r="O518" s="214"/>
      <c r="P518" s="214"/>
      <c r="Q518" s="214"/>
      <c r="R518" s="214"/>
      <c r="S518" s="214"/>
      <c r="T518" s="215"/>
      <c r="AT518" s="216" t="s">
        <v>139</v>
      </c>
      <c r="AU518" s="216" t="s">
        <v>81</v>
      </c>
      <c r="AV518" s="11" t="s">
        <v>81</v>
      </c>
      <c r="AW518" s="11" t="s">
        <v>34</v>
      </c>
      <c r="AX518" s="11" t="s">
        <v>71</v>
      </c>
      <c r="AY518" s="216" t="s">
        <v>128</v>
      </c>
    </row>
    <row r="519" spans="2:51" s="12" customFormat="1" ht="13.5">
      <c r="B519" s="217"/>
      <c r="C519" s="218"/>
      <c r="D519" s="203" t="s">
        <v>139</v>
      </c>
      <c r="E519" s="219" t="s">
        <v>21</v>
      </c>
      <c r="F519" s="220" t="s">
        <v>141</v>
      </c>
      <c r="G519" s="218"/>
      <c r="H519" s="221">
        <v>61.813</v>
      </c>
      <c r="I519" s="222"/>
      <c r="J519" s="218"/>
      <c r="K519" s="218"/>
      <c r="L519" s="223"/>
      <c r="M519" s="224"/>
      <c r="N519" s="225"/>
      <c r="O519" s="225"/>
      <c r="P519" s="225"/>
      <c r="Q519" s="225"/>
      <c r="R519" s="225"/>
      <c r="S519" s="225"/>
      <c r="T519" s="226"/>
      <c r="AT519" s="227" t="s">
        <v>139</v>
      </c>
      <c r="AU519" s="227" t="s">
        <v>81</v>
      </c>
      <c r="AV519" s="12" t="s">
        <v>135</v>
      </c>
      <c r="AW519" s="12" t="s">
        <v>34</v>
      </c>
      <c r="AX519" s="12" t="s">
        <v>79</v>
      </c>
      <c r="AY519" s="227" t="s">
        <v>128</v>
      </c>
    </row>
    <row r="520" spans="2:65" s="1" customFormat="1" ht="25.5" customHeight="1">
      <c r="B520" s="40"/>
      <c r="C520" s="191" t="s">
        <v>762</v>
      </c>
      <c r="D520" s="191" t="s">
        <v>130</v>
      </c>
      <c r="E520" s="192" t="s">
        <v>763</v>
      </c>
      <c r="F520" s="193" t="s">
        <v>750</v>
      </c>
      <c r="G520" s="194" t="s">
        <v>245</v>
      </c>
      <c r="H520" s="195">
        <v>1483.512</v>
      </c>
      <c r="I520" s="196"/>
      <c r="J520" s="197">
        <f>ROUND(I520*H520,2)</f>
        <v>0</v>
      </c>
      <c r="K520" s="193" t="s">
        <v>134</v>
      </c>
      <c r="L520" s="60"/>
      <c r="M520" s="198" t="s">
        <v>21</v>
      </c>
      <c r="N520" s="199" t="s">
        <v>42</v>
      </c>
      <c r="O520" s="41"/>
      <c r="P520" s="200">
        <f>O520*H520</f>
        <v>0</v>
      </c>
      <c r="Q520" s="200">
        <v>0</v>
      </c>
      <c r="R520" s="200">
        <f>Q520*H520</f>
        <v>0</v>
      </c>
      <c r="S520" s="200">
        <v>0</v>
      </c>
      <c r="T520" s="201">
        <f>S520*H520</f>
        <v>0</v>
      </c>
      <c r="AR520" s="23" t="s">
        <v>135</v>
      </c>
      <c r="AT520" s="23" t="s">
        <v>130</v>
      </c>
      <c r="AU520" s="23" t="s">
        <v>81</v>
      </c>
      <c r="AY520" s="23" t="s">
        <v>128</v>
      </c>
      <c r="BE520" s="202">
        <f>IF(N520="základní",J520,0)</f>
        <v>0</v>
      </c>
      <c r="BF520" s="202">
        <f>IF(N520="snížená",J520,0)</f>
        <v>0</v>
      </c>
      <c r="BG520" s="202">
        <f>IF(N520="zákl. přenesená",J520,0)</f>
        <v>0</v>
      </c>
      <c r="BH520" s="202">
        <f>IF(N520="sníž. přenesená",J520,0)</f>
        <v>0</v>
      </c>
      <c r="BI520" s="202">
        <f>IF(N520="nulová",J520,0)</f>
        <v>0</v>
      </c>
      <c r="BJ520" s="23" t="s">
        <v>79</v>
      </c>
      <c r="BK520" s="202">
        <f>ROUND(I520*H520,2)</f>
        <v>0</v>
      </c>
      <c r="BL520" s="23" t="s">
        <v>135</v>
      </c>
      <c r="BM520" s="23" t="s">
        <v>764</v>
      </c>
    </row>
    <row r="521" spans="2:47" s="1" customFormat="1" ht="94.5">
      <c r="B521" s="40"/>
      <c r="C521" s="62"/>
      <c r="D521" s="203" t="s">
        <v>137</v>
      </c>
      <c r="E521" s="62"/>
      <c r="F521" s="204" t="s">
        <v>745</v>
      </c>
      <c r="G521" s="62"/>
      <c r="H521" s="62"/>
      <c r="I521" s="162"/>
      <c r="J521" s="62"/>
      <c r="K521" s="62"/>
      <c r="L521" s="60"/>
      <c r="M521" s="205"/>
      <c r="N521" s="41"/>
      <c r="O521" s="41"/>
      <c r="P521" s="41"/>
      <c r="Q521" s="41"/>
      <c r="R521" s="41"/>
      <c r="S521" s="41"/>
      <c r="T521" s="77"/>
      <c r="AT521" s="23" t="s">
        <v>137</v>
      </c>
      <c r="AU521" s="23" t="s">
        <v>81</v>
      </c>
    </row>
    <row r="522" spans="2:51" s="11" customFormat="1" ht="13.5">
      <c r="B522" s="206"/>
      <c r="C522" s="207"/>
      <c r="D522" s="203" t="s">
        <v>139</v>
      </c>
      <c r="E522" s="208" t="s">
        <v>21</v>
      </c>
      <c r="F522" s="209" t="s">
        <v>765</v>
      </c>
      <c r="G522" s="207"/>
      <c r="H522" s="210">
        <v>1483.512</v>
      </c>
      <c r="I522" s="211"/>
      <c r="J522" s="207"/>
      <c r="K522" s="207"/>
      <c r="L522" s="212"/>
      <c r="M522" s="213"/>
      <c r="N522" s="214"/>
      <c r="O522" s="214"/>
      <c r="P522" s="214"/>
      <c r="Q522" s="214"/>
      <c r="R522" s="214"/>
      <c r="S522" s="214"/>
      <c r="T522" s="215"/>
      <c r="AT522" s="216" t="s">
        <v>139</v>
      </c>
      <c r="AU522" s="216" t="s">
        <v>81</v>
      </c>
      <c r="AV522" s="11" t="s">
        <v>81</v>
      </c>
      <c r="AW522" s="11" t="s">
        <v>34</v>
      </c>
      <c r="AX522" s="11" t="s">
        <v>71</v>
      </c>
      <c r="AY522" s="216" t="s">
        <v>128</v>
      </c>
    </row>
    <row r="523" spans="2:51" s="12" customFormat="1" ht="13.5">
      <c r="B523" s="217"/>
      <c r="C523" s="218"/>
      <c r="D523" s="203" t="s">
        <v>139</v>
      </c>
      <c r="E523" s="219" t="s">
        <v>21</v>
      </c>
      <c r="F523" s="220" t="s">
        <v>141</v>
      </c>
      <c r="G523" s="218"/>
      <c r="H523" s="221">
        <v>1483.512</v>
      </c>
      <c r="I523" s="222"/>
      <c r="J523" s="218"/>
      <c r="K523" s="218"/>
      <c r="L523" s="223"/>
      <c r="M523" s="224"/>
      <c r="N523" s="225"/>
      <c r="O523" s="225"/>
      <c r="P523" s="225"/>
      <c r="Q523" s="225"/>
      <c r="R523" s="225"/>
      <c r="S523" s="225"/>
      <c r="T523" s="226"/>
      <c r="AT523" s="227" t="s">
        <v>139</v>
      </c>
      <c r="AU523" s="227" t="s">
        <v>81</v>
      </c>
      <c r="AV523" s="12" t="s">
        <v>135</v>
      </c>
      <c r="AW523" s="12" t="s">
        <v>34</v>
      </c>
      <c r="AX523" s="12" t="s">
        <v>79</v>
      </c>
      <c r="AY523" s="227" t="s">
        <v>128</v>
      </c>
    </row>
    <row r="524" spans="2:65" s="1" customFormat="1" ht="25.5" customHeight="1">
      <c r="B524" s="40"/>
      <c r="C524" s="191" t="s">
        <v>766</v>
      </c>
      <c r="D524" s="191" t="s">
        <v>130</v>
      </c>
      <c r="E524" s="192" t="s">
        <v>767</v>
      </c>
      <c r="F524" s="193" t="s">
        <v>768</v>
      </c>
      <c r="G524" s="194" t="s">
        <v>245</v>
      </c>
      <c r="H524" s="195">
        <v>285.975</v>
      </c>
      <c r="I524" s="196"/>
      <c r="J524" s="197">
        <f>ROUND(I524*H524,2)</f>
        <v>0</v>
      </c>
      <c r="K524" s="193" t="s">
        <v>134</v>
      </c>
      <c r="L524" s="60"/>
      <c r="M524" s="198" t="s">
        <v>21</v>
      </c>
      <c r="N524" s="199" t="s">
        <v>42</v>
      </c>
      <c r="O524" s="41"/>
      <c r="P524" s="200">
        <f>O524*H524</f>
        <v>0</v>
      </c>
      <c r="Q524" s="200">
        <v>0</v>
      </c>
      <c r="R524" s="200">
        <f>Q524*H524</f>
        <v>0</v>
      </c>
      <c r="S524" s="200">
        <v>0</v>
      </c>
      <c r="T524" s="201">
        <f>S524*H524</f>
        <v>0</v>
      </c>
      <c r="AR524" s="23" t="s">
        <v>135</v>
      </c>
      <c r="AT524" s="23" t="s">
        <v>130</v>
      </c>
      <c r="AU524" s="23" t="s">
        <v>81</v>
      </c>
      <c r="AY524" s="23" t="s">
        <v>128</v>
      </c>
      <c r="BE524" s="202">
        <f>IF(N524="základní",J524,0)</f>
        <v>0</v>
      </c>
      <c r="BF524" s="202">
        <f>IF(N524="snížená",J524,0)</f>
        <v>0</v>
      </c>
      <c r="BG524" s="202">
        <f>IF(N524="zákl. přenesená",J524,0)</f>
        <v>0</v>
      </c>
      <c r="BH524" s="202">
        <f>IF(N524="sníž. přenesená",J524,0)</f>
        <v>0</v>
      </c>
      <c r="BI524" s="202">
        <f>IF(N524="nulová",J524,0)</f>
        <v>0</v>
      </c>
      <c r="BJ524" s="23" t="s">
        <v>79</v>
      </c>
      <c r="BK524" s="202">
        <f>ROUND(I524*H524,2)</f>
        <v>0</v>
      </c>
      <c r="BL524" s="23" t="s">
        <v>135</v>
      </c>
      <c r="BM524" s="23" t="s">
        <v>769</v>
      </c>
    </row>
    <row r="525" spans="2:47" s="1" customFormat="1" ht="67.5">
      <c r="B525" s="40"/>
      <c r="C525" s="62"/>
      <c r="D525" s="203" t="s">
        <v>137</v>
      </c>
      <c r="E525" s="62"/>
      <c r="F525" s="204" t="s">
        <v>770</v>
      </c>
      <c r="G525" s="62"/>
      <c r="H525" s="62"/>
      <c r="I525" s="162"/>
      <c r="J525" s="62"/>
      <c r="K525" s="62"/>
      <c r="L525" s="60"/>
      <c r="M525" s="205"/>
      <c r="N525" s="41"/>
      <c r="O525" s="41"/>
      <c r="P525" s="41"/>
      <c r="Q525" s="41"/>
      <c r="R525" s="41"/>
      <c r="S525" s="41"/>
      <c r="T525" s="77"/>
      <c r="AT525" s="23" t="s">
        <v>137</v>
      </c>
      <c r="AU525" s="23" t="s">
        <v>81</v>
      </c>
    </row>
    <row r="526" spans="2:51" s="11" customFormat="1" ht="13.5">
      <c r="B526" s="206"/>
      <c r="C526" s="207"/>
      <c r="D526" s="203" t="s">
        <v>139</v>
      </c>
      <c r="E526" s="208" t="s">
        <v>21</v>
      </c>
      <c r="F526" s="209" t="s">
        <v>771</v>
      </c>
      <c r="G526" s="207"/>
      <c r="H526" s="210">
        <v>119.925</v>
      </c>
      <c r="I526" s="211"/>
      <c r="J526" s="207"/>
      <c r="K526" s="207"/>
      <c r="L526" s="212"/>
      <c r="M526" s="213"/>
      <c r="N526" s="214"/>
      <c r="O526" s="214"/>
      <c r="P526" s="214"/>
      <c r="Q526" s="214"/>
      <c r="R526" s="214"/>
      <c r="S526" s="214"/>
      <c r="T526" s="215"/>
      <c r="AT526" s="216" t="s">
        <v>139</v>
      </c>
      <c r="AU526" s="216" t="s">
        <v>81</v>
      </c>
      <c r="AV526" s="11" t="s">
        <v>81</v>
      </c>
      <c r="AW526" s="11" t="s">
        <v>34</v>
      </c>
      <c r="AX526" s="11" t="s">
        <v>71</v>
      </c>
      <c r="AY526" s="216" t="s">
        <v>128</v>
      </c>
    </row>
    <row r="527" spans="2:51" s="11" customFormat="1" ht="13.5">
      <c r="B527" s="206"/>
      <c r="C527" s="207"/>
      <c r="D527" s="203" t="s">
        <v>139</v>
      </c>
      <c r="E527" s="208" t="s">
        <v>21</v>
      </c>
      <c r="F527" s="209" t="s">
        <v>772</v>
      </c>
      <c r="G527" s="207"/>
      <c r="H527" s="210">
        <v>166.05</v>
      </c>
      <c r="I527" s="211"/>
      <c r="J527" s="207"/>
      <c r="K527" s="207"/>
      <c r="L527" s="212"/>
      <c r="M527" s="213"/>
      <c r="N527" s="214"/>
      <c r="O527" s="214"/>
      <c r="P527" s="214"/>
      <c r="Q527" s="214"/>
      <c r="R527" s="214"/>
      <c r="S527" s="214"/>
      <c r="T527" s="215"/>
      <c r="AT527" s="216" t="s">
        <v>139</v>
      </c>
      <c r="AU527" s="216" t="s">
        <v>81</v>
      </c>
      <c r="AV527" s="11" t="s">
        <v>81</v>
      </c>
      <c r="AW527" s="11" t="s">
        <v>34</v>
      </c>
      <c r="AX527" s="11" t="s">
        <v>71</v>
      </c>
      <c r="AY527" s="216" t="s">
        <v>128</v>
      </c>
    </row>
    <row r="528" spans="2:51" s="12" customFormat="1" ht="13.5">
      <c r="B528" s="217"/>
      <c r="C528" s="218"/>
      <c r="D528" s="203" t="s">
        <v>139</v>
      </c>
      <c r="E528" s="219" t="s">
        <v>21</v>
      </c>
      <c r="F528" s="220" t="s">
        <v>141</v>
      </c>
      <c r="G528" s="218"/>
      <c r="H528" s="221">
        <v>285.975</v>
      </c>
      <c r="I528" s="222"/>
      <c r="J528" s="218"/>
      <c r="K528" s="218"/>
      <c r="L528" s="223"/>
      <c r="M528" s="224"/>
      <c r="N528" s="225"/>
      <c r="O528" s="225"/>
      <c r="P528" s="225"/>
      <c r="Q528" s="225"/>
      <c r="R528" s="225"/>
      <c r="S528" s="225"/>
      <c r="T528" s="226"/>
      <c r="AT528" s="227" t="s">
        <v>139</v>
      </c>
      <c r="AU528" s="227" t="s">
        <v>81</v>
      </c>
      <c r="AV528" s="12" t="s">
        <v>135</v>
      </c>
      <c r="AW528" s="12" t="s">
        <v>34</v>
      </c>
      <c r="AX528" s="12" t="s">
        <v>79</v>
      </c>
      <c r="AY528" s="227" t="s">
        <v>128</v>
      </c>
    </row>
    <row r="529" spans="2:65" s="1" customFormat="1" ht="38.25" customHeight="1">
      <c r="B529" s="40"/>
      <c r="C529" s="191" t="s">
        <v>773</v>
      </c>
      <c r="D529" s="191" t="s">
        <v>130</v>
      </c>
      <c r="E529" s="192" t="s">
        <v>774</v>
      </c>
      <c r="F529" s="193" t="s">
        <v>775</v>
      </c>
      <c r="G529" s="194" t="s">
        <v>245</v>
      </c>
      <c r="H529" s="195">
        <v>6863.4</v>
      </c>
      <c r="I529" s="196"/>
      <c r="J529" s="197">
        <f>ROUND(I529*H529,2)</f>
        <v>0</v>
      </c>
      <c r="K529" s="193" t="s">
        <v>134</v>
      </c>
      <c r="L529" s="60"/>
      <c r="M529" s="198" t="s">
        <v>21</v>
      </c>
      <c r="N529" s="199" t="s">
        <v>42</v>
      </c>
      <c r="O529" s="41"/>
      <c r="P529" s="200">
        <f>O529*H529</f>
        <v>0</v>
      </c>
      <c r="Q529" s="200">
        <v>0</v>
      </c>
      <c r="R529" s="200">
        <f>Q529*H529</f>
        <v>0</v>
      </c>
      <c r="S529" s="200">
        <v>0</v>
      </c>
      <c r="T529" s="201">
        <f>S529*H529</f>
        <v>0</v>
      </c>
      <c r="AR529" s="23" t="s">
        <v>135</v>
      </c>
      <c r="AT529" s="23" t="s">
        <v>130</v>
      </c>
      <c r="AU529" s="23" t="s">
        <v>81</v>
      </c>
      <c r="AY529" s="23" t="s">
        <v>128</v>
      </c>
      <c r="BE529" s="202">
        <f>IF(N529="základní",J529,0)</f>
        <v>0</v>
      </c>
      <c r="BF529" s="202">
        <f>IF(N529="snížená",J529,0)</f>
        <v>0</v>
      </c>
      <c r="BG529" s="202">
        <f>IF(N529="zákl. přenesená",J529,0)</f>
        <v>0</v>
      </c>
      <c r="BH529" s="202">
        <f>IF(N529="sníž. přenesená",J529,0)</f>
        <v>0</v>
      </c>
      <c r="BI529" s="202">
        <f>IF(N529="nulová",J529,0)</f>
        <v>0</v>
      </c>
      <c r="BJ529" s="23" t="s">
        <v>79</v>
      </c>
      <c r="BK529" s="202">
        <f>ROUND(I529*H529,2)</f>
        <v>0</v>
      </c>
      <c r="BL529" s="23" t="s">
        <v>135</v>
      </c>
      <c r="BM529" s="23" t="s">
        <v>776</v>
      </c>
    </row>
    <row r="530" spans="2:47" s="1" customFormat="1" ht="67.5">
      <c r="B530" s="40"/>
      <c r="C530" s="62"/>
      <c r="D530" s="203" t="s">
        <v>137</v>
      </c>
      <c r="E530" s="62"/>
      <c r="F530" s="204" t="s">
        <v>770</v>
      </c>
      <c r="G530" s="62"/>
      <c r="H530" s="62"/>
      <c r="I530" s="162"/>
      <c r="J530" s="62"/>
      <c r="K530" s="62"/>
      <c r="L530" s="60"/>
      <c r="M530" s="205"/>
      <c r="N530" s="41"/>
      <c r="O530" s="41"/>
      <c r="P530" s="41"/>
      <c r="Q530" s="41"/>
      <c r="R530" s="41"/>
      <c r="S530" s="41"/>
      <c r="T530" s="77"/>
      <c r="AT530" s="23" t="s">
        <v>137</v>
      </c>
      <c r="AU530" s="23" t="s">
        <v>81</v>
      </c>
    </row>
    <row r="531" spans="2:51" s="11" customFormat="1" ht="13.5">
      <c r="B531" s="206"/>
      <c r="C531" s="207"/>
      <c r="D531" s="203" t="s">
        <v>139</v>
      </c>
      <c r="E531" s="208" t="s">
        <v>21</v>
      </c>
      <c r="F531" s="209" t="s">
        <v>777</v>
      </c>
      <c r="G531" s="207"/>
      <c r="H531" s="210">
        <v>6863.4</v>
      </c>
      <c r="I531" s="211"/>
      <c r="J531" s="207"/>
      <c r="K531" s="207"/>
      <c r="L531" s="212"/>
      <c r="M531" s="213"/>
      <c r="N531" s="214"/>
      <c r="O531" s="214"/>
      <c r="P531" s="214"/>
      <c r="Q531" s="214"/>
      <c r="R531" s="214"/>
      <c r="S531" s="214"/>
      <c r="T531" s="215"/>
      <c r="AT531" s="216" t="s">
        <v>139</v>
      </c>
      <c r="AU531" s="216" t="s">
        <v>81</v>
      </c>
      <c r="AV531" s="11" t="s">
        <v>81</v>
      </c>
      <c r="AW531" s="11" t="s">
        <v>34</v>
      </c>
      <c r="AX531" s="11" t="s">
        <v>71</v>
      </c>
      <c r="AY531" s="216" t="s">
        <v>128</v>
      </c>
    </row>
    <row r="532" spans="2:51" s="12" customFormat="1" ht="13.5">
      <c r="B532" s="217"/>
      <c r="C532" s="218"/>
      <c r="D532" s="203" t="s">
        <v>139</v>
      </c>
      <c r="E532" s="219" t="s">
        <v>21</v>
      </c>
      <c r="F532" s="220" t="s">
        <v>141</v>
      </c>
      <c r="G532" s="218"/>
      <c r="H532" s="221">
        <v>6863.4</v>
      </c>
      <c r="I532" s="222"/>
      <c r="J532" s="218"/>
      <c r="K532" s="218"/>
      <c r="L532" s="223"/>
      <c r="M532" s="224"/>
      <c r="N532" s="225"/>
      <c r="O532" s="225"/>
      <c r="P532" s="225"/>
      <c r="Q532" s="225"/>
      <c r="R532" s="225"/>
      <c r="S532" s="225"/>
      <c r="T532" s="226"/>
      <c r="AT532" s="227" t="s">
        <v>139</v>
      </c>
      <c r="AU532" s="227" t="s">
        <v>81</v>
      </c>
      <c r="AV532" s="12" t="s">
        <v>135</v>
      </c>
      <c r="AW532" s="12" t="s">
        <v>34</v>
      </c>
      <c r="AX532" s="12" t="s">
        <v>79</v>
      </c>
      <c r="AY532" s="227" t="s">
        <v>128</v>
      </c>
    </row>
    <row r="533" spans="2:65" s="1" customFormat="1" ht="25.5" customHeight="1">
      <c r="B533" s="40"/>
      <c r="C533" s="191" t="s">
        <v>778</v>
      </c>
      <c r="D533" s="191" t="s">
        <v>130</v>
      </c>
      <c r="E533" s="192" t="s">
        <v>779</v>
      </c>
      <c r="F533" s="193" t="s">
        <v>780</v>
      </c>
      <c r="G533" s="194" t="s">
        <v>245</v>
      </c>
      <c r="H533" s="195">
        <v>124.693</v>
      </c>
      <c r="I533" s="196"/>
      <c r="J533" s="197">
        <f>ROUND(I533*H533,2)</f>
        <v>0</v>
      </c>
      <c r="K533" s="193" t="s">
        <v>134</v>
      </c>
      <c r="L533" s="60"/>
      <c r="M533" s="198" t="s">
        <v>21</v>
      </c>
      <c r="N533" s="199" t="s">
        <v>42</v>
      </c>
      <c r="O533" s="41"/>
      <c r="P533" s="200">
        <f>O533*H533</f>
        <v>0</v>
      </c>
      <c r="Q533" s="200">
        <v>0</v>
      </c>
      <c r="R533" s="200">
        <f>Q533*H533</f>
        <v>0</v>
      </c>
      <c r="S533" s="200">
        <v>0</v>
      </c>
      <c r="T533" s="201">
        <f>S533*H533</f>
        <v>0</v>
      </c>
      <c r="AR533" s="23" t="s">
        <v>135</v>
      </c>
      <c r="AT533" s="23" t="s">
        <v>130</v>
      </c>
      <c r="AU533" s="23" t="s">
        <v>81</v>
      </c>
      <c r="AY533" s="23" t="s">
        <v>128</v>
      </c>
      <c r="BE533" s="202">
        <f>IF(N533="základní",J533,0)</f>
        <v>0</v>
      </c>
      <c r="BF533" s="202">
        <f>IF(N533="snížená",J533,0)</f>
        <v>0</v>
      </c>
      <c r="BG533" s="202">
        <f>IF(N533="zákl. přenesená",J533,0)</f>
        <v>0</v>
      </c>
      <c r="BH533" s="202">
        <f>IF(N533="sníž. přenesená",J533,0)</f>
        <v>0</v>
      </c>
      <c r="BI533" s="202">
        <f>IF(N533="nulová",J533,0)</f>
        <v>0</v>
      </c>
      <c r="BJ533" s="23" t="s">
        <v>79</v>
      </c>
      <c r="BK533" s="202">
        <f>ROUND(I533*H533,2)</f>
        <v>0</v>
      </c>
      <c r="BL533" s="23" t="s">
        <v>135</v>
      </c>
      <c r="BM533" s="23" t="s">
        <v>781</v>
      </c>
    </row>
    <row r="534" spans="2:47" s="1" customFormat="1" ht="81">
      <c r="B534" s="40"/>
      <c r="C534" s="62"/>
      <c r="D534" s="203" t="s">
        <v>137</v>
      </c>
      <c r="E534" s="62"/>
      <c r="F534" s="204" t="s">
        <v>782</v>
      </c>
      <c r="G534" s="62"/>
      <c r="H534" s="62"/>
      <c r="I534" s="162"/>
      <c r="J534" s="62"/>
      <c r="K534" s="62"/>
      <c r="L534" s="60"/>
      <c r="M534" s="205"/>
      <c r="N534" s="41"/>
      <c r="O534" s="41"/>
      <c r="P534" s="41"/>
      <c r="Q534" s="41"/>
      <c r="R534" s="41"/>
      <c r="S534" s="41"/>
      <c r="T534" s="77"/>
      <c r="AT534" s="23" t="s">
        <v>137</v>
      </c>
      <c r="AU534" s="23" t="s">
        <v>81</v>
      </c>
    </row>
    <row r="535" spans="2:51" s="11" customFormat="1" ht="13.5">
      <c r="B535" s="206"/>
      <c r="C535" s="207"/>
      <c r="D535" s="203" t="s">
        <v>139</v>
      </c>
      <c r="E535" s="208" t="s">
        <v>21</v>
      </c>
      <c r="F535" s="209" t="s">
        <v>771</v>
      </c>
      <c r="G535" s="207"/>
      <c r="H535" s="210">
        <v>119.925</v>
      </c>
      <c r="I535" s="211"/>
      <c r="J535" s="207"/>
      <c r="K535" s="207"/>
      <c r="L535" s="212"/>
      <c r="M535" s="213"/>
      <c r="N535" s="214"/>
      <c r="O535" s="214"/>
      <c r="P535" s="214"/>
      <c r="Q535" s="214"/>
      <c r="R535" s="214"/>
      <c r="S535" s="214"/>
      <c r="T535" s="215"/>
      <c r="AT535" s="216" t="s">
        <v>139</v>
      </c>
      <c r="AU535" s="216" t="s">
        <v>81</v>
      </c>
      <c r="AV535" s="11" t="s">
        <v>81</v>
      </c>
      <c r="AW535" s="11" t="s">
        <v>34</v>
      </c>
      <c r="AX535" s="11" t="s">
        <v>71</v>
      </c>
      <c r="AY535" s="216" t="s">
        <v>128</v>
      </c>
    </row>
    <row r="536" spans="2:51" s="11" customFormat="1" ht="13.5">
      <c r="B536" s="206"/>
      <c r="C536" s="207"/>
      <c r="D536" s="203" t="s">
        <v>139</v>
      </c>
      <c r="E536" s="208" t="s">
        <v>21</v>
      </c>
      <c r="F536" s="209" t="s">
        <v>761</v>
      </c>
      <c r="G536" s="207"/>
      <c r="H536" s="210">
        <v>0.328</v>
      </c>
      <c r="I536" s="211"/>
      <c r="J536" s="207"/>
      <c r="K536" s="207"/>
      <c r="L536" s="212"/>
      <c r="M536" s="213"/>
      <c r="N536" s="214"/>
      <c r="O536" s="214"/>
      <c r="P536" s="214"/>
      <c r="Q536" s="214"/>
      <c r="R536" s="214"/>
      <c r="S536" s="214"/>
      <c r="T536" s="215"/>
      <c r="AT536" s="216" t="s">
        <v>139</v>
      </c>
      <c r="AU536" s="216" t="s">
        <v>81</v>
      </c>
      <c r="AV536" s="11" t="s">
        <v>81</v>
      </c>
      <c r="AW536" s="11" t="s">
        <v>34</v>
      </c>
      <c r="AX536" s="11" t="s">
        <v>71</v>
      </c>
      <c r="AY536" s="216" t="s">
        <v>128</v>
      </c>
    </row>
    <row r="537" spans="2:51" s="11" customFormat="1" ht="13.5">
      <c r="B537" s="206"/>
      <c r="C537" s="207"/>
      <c r="D537" s="203" t="s">
        <v>139</v>
      </c>
      <c r="E537" s="208" t="s">
        <v>21</v>
      </c>
      <c r="F537" s="209" t="s">
        <v>783</v>
      </c>
      <c r="G537" s="207"/>
      <c r="H537" s="210">
        <v>4.44</v>
      </c>
      <c r="I537" s="211"/>
      <c r="J537" s="207"/>
      <c r="K537" s="207"/>
      <c r="L537" s="212"/>
      <c r="M537" s="213"/>
      <c r="N537" s="214"/>
      <c r="O537" s="214"/>
      <c r="P537" s="214"/>
      <c r="Q537" s="214"/>
      <c r="R537" s="214"/>
      <c r="S537" s="214"/>
      <c r="T537" s="215"/>
      <c r="AT537" s="216" t="s">
        <v>139</v>
      </c>
      <c r="AU537" s="216" t="s">
        <v>81</v>
      </c>
      <c r="AV537" s="11" t="s">
        <v>81</v>
      </c>
      <c r="AW537" s="11" t="s">
        <v>34</v>
      </c>
      <c r="AX537" s="11" t="s">
        <v>71</v>
      </c>
      <c r="AY537" s="216" t="s">
        <v>128</v>
      </c>
    </row>
    <row r="538" spans="2:51" s="12" customFormat="1" ht="13.5">
      <c r="B538" s="217"/>
      <c r="C538" s="218"/>
      <c r="D538" s="203" t="s">
        <v>139</v>
      </c>
      <c r="E538" s="219" t="s">
        <v>21</v>
      </c>
      <c r="F538" s="220" t="s">
        <v>141</v>
      </c>
      <c r="G538" s="218"/>
      <c r="H538" s="221">
        <v>124.693</v>
      </c>
      <c r="I538" s="222"/>
      <c r="J538" s="218"/>
      <c r="K538" s="218"/>
      <c r="L538" s="223"/>
      <c r="M538" s="224"/>
      <c r="N538" s="225"/>
      <c r="O538" s="225"/>
      <c r="P538" s="225"/>
      <c r="Q538" s="225"/>
      <c r="R538" s="225"/>
      <c r="S538" s="225"/>
      <c r="T538" s="226"/>
      <c r="AT538" s="227" t="s">
        <v>139</v>
      </c>
      <c r="AU538" s="227" t="s">
        <v>81</v>
      </c>
      <c r="AV538" s="12" t="s">
        <v>135</v>
      </c>
      <c r="AW538" s="12" t="s">
        <v>34</v>
      </c>
      <c r="AX538" s="12" t="s">
        <v>79</v>
      </c>
      <c r="AY538" s="227" t="s">
        <v>128</v>
      </c>
    </row>
    <row r="539" spans="2:65" s="1" customFormat="1" ht="25.5" customHeight="1">
      <c r="B539" s="40"/>
      <c r="C539" s="191" t="s">
        <v>784</v>
      </c>
      <c r="D539" s="191" t="s">
        <v>130</v>
      </c>
      <c r="E539" s="192" t="s">
        <v>785</v>
      </c>
      <c r="F539" s="193" t="s">
        <v>295</v>
      </c>
      <c r="G539" s="194" t="s">
        <v>245</v>
      </c>
      <c r="H539" s="195">
        <v>270.93</v>
      </c>
      <c r="I539" s="196"/>
      <c r="J539" s="197">
        <f>ROUND(I539*H539,2)</f>
        <v>0</v>
      </c>
      <c r="K539" s="193" t="s">
        <v>134</v>
      </c>
      <c r="L539" s="60"/>
      <c r="M539" s="198" t="s">
        <v>21</v>
      </c>
      <c r="N539" s="199" t="s">
        <v>42</v>
      </c>
      <c r="O539" s="41"/>
      <c r="P539" s="200">
        <f>O539*H539</f>
        <v>0</v>
      </c>
      <c r="Q539" s="200">
        <v>0</v>
      </c>
      <c r="R539" s="200">
        <f>Q539*H539</f>
        <v>0</v>
      </c>
      <c r="S539" s="200">
        <v>0</v>
      </c>
      <c r="T539" s="201">
        <f>S539*H539</f>
        <v>0</v>
      </c>
      <c r="AR539" s="23" t="s">
        <v>135</v>
      </c>
      <c r="AT539" s="23" t="s">
        <v>130</v>
      </c>
      <c r="AU539" s="23" t="s">
        <v>81</v>
      </c>
      <c r="AY539" s="23" t="s">
        <v>128</v>
      </c>
      <c r="BE539" s="202">
        <f>IF(N539="základní",J539,0)</f>
        <v>0</v>
      </c>
      <c r="BF539" s="202">
        <f>IF(N539="snížená",J539,0)</f>
        <v>0</v>
      </c>
      <c r="BG539" s="202">
        <f>IF(N539="zákl. přenesená",J539,0)</f>
        <v>0</v>
      </c>
      <c r="BH539" s="202">
        <f>IF(N539="sníž. přenesená",J539,0)</f>
        <v>0</v>
      </c>
      <c r="BI539" s="202">
        <f>IF(N539="nulová",J539,0)</f>
        <v>0</v>
      </c>
      <c r="BJ539" s="23" t="s">
        <v>79</v>
      </c>
      <c r="BK539" s="202">
        <f>ROUND(I539*H539,2)</f>
        <v>0</v>
      </c>
      <c r="BL539" s="23" t="s">
        <v>135</v>
      </c>
      <c r="BM539" s="23" t="s">
        <v>786</v>
      </c>
    </row>
    <row r="540" spans="2:47" s="1" customFormat="1" ht="81">
      <c r="B540" s="40"/>
      <c r="C540" s="62"/>
      <c r="D540" s="203" t="s">
        <v>137</v>
      </c>
      <c r="E540" s="62"/>
      <c r="F540" s="204" t="s">
        <v>782</v>
      </c>
      <c r="G540" s="62"/>
      <c r="H540" s="62"/>
      <c r="I540" s="162"/>
      <c r="J540" s="62"/>
      <c r="K540" s="62"/>
      <c r="L540" s="60"/>
      <c r="M540" s="205"/>
      <c r="N540" s="41"/>
      <c r="O540" s="41"/>
      <c r="P540" s="41"/>
      <c r="Q540" s="41"/>
      <c r="R540" s="41"/>
      <c r="S540" s="41"/>
      <c r="T540" s="77"/>
      <c r="AT540" s="23" t="s">
        <v>137</v>
      </c>
      <c r="AU540" s="23" t="s">
        <v>81</v>
      </c>
    </row>
    <row r="541" spans="2:51" s="11" customFormat="1" ht="13.5">
      <c r="B541" s="206"/>
      <c r="C541" s="207"/>
      <c r="D541" s="203" t="s">
        <v>139</v>
      </c>
      <c r="E541" s="208" t="s">
        <v>21</v>
      </c>
      <c r="F541" s="209" t="s">
        <v>746</v>
      </c>
      <c r="G541" s="207"/>
      <c r="H541" s="210">
        <v>120.93</v>
      </c>
      <c r="I541" s="211"/>
      <c r="J541" s="207"/>
      <c r="K541" s="207"/>
      <c r="L541" s="212"/>
      <c r="M541" s="213"/>
      <c r="N541" s="214"/>
      <c r="O541" s="214"/>
      <c r="P541" s="214"/>
      <c r="Q541" s="214"/>
      <c r="R541" s="214"/>
      <c r="S541" s="214"/>
      <c r="T541" s="215"/>
      <c r="AT541" s="216" t="s">
        <v>139</v>
      </c>
      <c r="AU541" s="216" t="s">
        <v>81</v>
      </c>
      <c r="AV541" s="11" t="s">
        <v>81</v>
      </c>
      <c r="AW541" s="11" t="s">
        <v>34</v>
      </c>
      <c r="AX541" s="11" t="s">
        <v>71</v>
      </c>
      <c r="AY541" s="216" t="s">
        <v>128</v>
      </c>
    </row>
    <row r="542" spans="2:51" s="11" customFormat="1" ht="13.5">
      <c r="B542" s="206"/>
      <c r="C542" s="207"/>
      <c r="D542" s="203" t="s">
        <v>139</v>
      </c>
      <c r="E542" s="208" t="s">
        <v>21</v>
      </c>
      <c r="F542" s="209" t="s">
        <v>747</v>
      </c>
      <c r="G542" s="207"/>
      <c r="H542" s="210">
        <v>150</v>
      </c>
      <c r="I542" s="211"/>
      <c r="J542" s="207"/>
      <c r="K542" s="207"/>
      <c r="L542" s="212"/>
      <c r="M542" s="213"/>
      <c r="N542" s="214"/>
      <c r="O542" s="214"/>
      <c r="P542" s="214"/>
      <c r="Q542" s="214"/>
      <c r="R542" s="214"/>
      <c r="S542" s="214"/>
      <c r="T542" s="215"/>
      <c r="AT542" s="216" t="s">
        <v>139</v>
      </c>
      <c r="AU542" s="216" t="s">
        <v>81</v>
      </c>
      <c r="AV542" s="11" t="s">
        <v>81</v>
      </c>
      <c r="AW542" s="11" t="s">
        <v>34</v>
      </c>
      <c r="AX542" s="11" t="s">
        <v>71</v>
      </c>
      <c r="AY542" s="216" t="s">
        <v>128</v>
      </c>
    </row>
    <row r="543" spans="2:51" s="12" customFormat="1" ht="13.5">
      <c r="B543" s="217"/>
      <c r="C543" s="218"/>
      <c r="D543" s="203" t="s">
        <v>139</v>
      </c>
      <c r="E543" s="219" t="s">
        <v>21</v>
      </c>
      <c r="F543" s="220" t="s">
        <v>141</v>
      </c>
      <c r="G543" s="218"/>
      <c r="H543" s="221">
        <v>270.93</v>
      </c>
      <c r="I543" s="222"/>
      <c r="J543" s="218"/>
      <c r="K543" s="218"/>
      <c r="L543" s="223"/>
      <c r="M543" s="224"/>
      <c r="N543" s="225"/>
      <c r="O543" s="225"/>
      <c r="P543" s="225"/>
      <c r="Q543" s="225"/>
      <c r="R543" s="225"/>
      <c r="S543" s="225"/>
      <c r="T543" s="226"/>
      <c r="AT543" s="227" t="s">
        <v>139</v>
      </c>
      <c r="AU543" s="227" t="s">
        <v>81</v>
      </c>
      <c r="AV543" s="12" t="s">
        <v>135</v>
      </c>
      <c r="AW543" s="12" t="s">
        <v>34</v>
      </c>
      <c r="AX543" s="12" t="s">
        <v>79</v>
      </c>
      <c r="AY543" s="227" t="s">
        <v>128</v>
      </c>
    </row>
    <row r="544" spans="2:65" s="1" customFormat="1" ht="25.5" customHeight="1">
      <c r="B544" s="40"/>
      <c r="C544" s="191" t="s">
        <v>787</v>
      </c>
      <c r="D544" s="191" t="s">
        <v>130</v>
      </c>
      <c r="E544" s="192" t="s">
        <v>788</v>
      </c>
      <c r="F544" s="193" t="s">
        <v>789</v>
      </c>
      <c r="G544" s="194" t="s">
        <v>245</v>
      </c>
      <c r="H544" s="195">
        <v>166.05</v>
      </c>
      <c r="I544" s="196"/>
      <c r="J544" s="197">
        <f>ROUND(I544*H544,2)</f>
        <v>0</v>
      </c>
      <c r="K544" s="193" t="s">
        <v>21</v>
      </c>
      <c r="L544" s="60"/>
      <c r="M544" s="198" t="s">
        <v>21</v>
      </c>
      <c r="N544" s="199" t="s">
        <v>42</v>
      </c>
      <c r="O544" s="41"/>
      <c r="P544" s="200">
        <f>O544*H544</f>
        <v>0</v>
      </c>
      <c r="Q544" s="200">
        <v>0</v>
      </c>
      <c r="R544" s="200">
        <f>Q544*H544</f>
        <v>0</v>
      </c>
      <c r="S544" s="200">
        <v>0</v>
      </c>
      <c r="T544" s="201">
        <f>S544*H544</f>
        <v>0</v>
      </c>
      <c r="AR544" s="23" t="s">
        <v>135</v>
      </c>
      <c r="AT544" s="23" t="s">
        <v>130</v>
      </c>
      <c r="AU544" s="23" t="s">
        <v>81</v>
      </c>
      <c r="AY544" s="23" t="s">
        <v>128</v>
      </c>
      <c r="BE544" s="202">
        <f>IF(N544="základní",J544,0)</f>
        <v>0</v>
      </c>
      <c r="BF544" s="202">
        <f>IF(N544="snížená",J544,0)</f>
        <v>0</v>
      </c>
      <c r="BG544" s="202">
        <f>IF(N544="zákl. přenesená",J544,0)</f>
        <v>0</v>
      </c>
      <c r="BH544" s="202">
        <f>IF(N544="sníž. přenesená",J544,0)</f>
        <v>0</v>
      </c>
      <c r="BI544" s="202">
        <f>IF(N544="nulová",J544,0)</f>
        <v>0</v>
      </c>
      <c r="BJ544" s="23" t="s">
        <v>79</v>
      </c>
      <c r="BK544" s="202">
        <f>ROUND(I544*H544,2)</f>
        <v>0</v>
      </c>
      <c r="BL544" s="23" t="s">
        <v>135</v>
      </c>
      <c r="BM544" s="23" t="s">
        <v>790</v>
      </c>
    </row>
    <row r="545" spans="2:47" s="1" customFormat="1" ht="81">
      <c r="B545" s="40"/>
      <c r="C545" s="62"/>
      <c r="D545" s="203" t="s">
        <v>137</v>
      </c>
      <c r="E545" s="62"/>
      <c r="F545" s="204" t="s">
        <v>782</v>
      </c>
      <c r="G545" s="62"/>
      <c r="H545" s="62"/>
      <c r="I545" s="162"/>
      <c r="J545" s="62"/>
      <c r="K545" s="62"/>
      <c r="L545" s="60"/>
      <c r="M545" s="205"/>
      <c r="N545" s="41"/>
      <c r="O545" s="41"/>
      <c r="P545" s="41"/>
      <c r="Q545" s="41"/>
      <c r="R545" s="41"/>
      <c r="S545" s="41"/>
      <c r="T545" s="77"/>
      <c r="AT545" s="23" t="s">
        <v>137</v>
      </c>
      <c r="AU545" s="23" t="s">
        <v>81</v>
      </c>
    </row>
    <row r="546" spans="2:51" s="11" customFormat="1" ht="13.5">
      <c r="B546" s="206"/>
      <c r="C546" s="207"/>
      <c r="D546" s="203" t="s">
        <v>139</v>
      </c>
      <c r="E546" s="208" t="s">
        <v>21</v>
      </c>
      <c r="F546" s="209" t="s">
        <v>772</v>
      </c>
      <c r="G546" s="207"/>
      <c r="H546" s="210">
        <v>166.05</v>
      </c>
      <c r="I546" s="211"/>
      <c r="J546" s="207"/>
      <c r="K546" s="207"/>
      <c r="L546" s="212"/>
      <c r="M546" s="213"/>
      <c r="N546" s="214"/>
      <c r="O546" s="214"/>
      <c r="P546" s="214"/>
      <c r="Q546" s="214"/>
      <c r="R546" s="214"/>
      <c r="S546" s="214"/>
      <c r="T546" s="215"/>
      <c r="AT546" s="216" t="s">
        <v>139</v>
      </c>
      <c r="AU546" s="216" t="s">
        <v>81</v>
      </c>
      <c r="AV546" s="11" t="s">
        <v>81</v>
      </c>
      <c r="AW546" s="11" t="s">
        <v>34</v>
      </c>
      <c r="AX546" s="11" t="s">
        <v>71</v>
      </c>
      <c r="AY546" s="216" t="s">
        <v>128</v>
      </c>
    </row>
    <row r="547" spans="2:51" s="12" customFormat="1" ht="13.5">
      <c r="B547" s="217"/>
      <c r="C547" s="218"/>
      <c r="D547" s="203" t="s">
        <v>139</v>
      </c>
      <c r="E547" s="219" t="s">
        <v>21</v>
      </c>
      <c r="F547" s="220" t="s">
        <v>141</v>
      </c>
      <c r="G547" s="218"/>
      <c r="H547" s="221">
        <v>166.05</v>
      </c>
      <c r="I547" s="222"/>
      <c r="J547" s="218"/>
      <c r="K547" s="218"/>
      <c r="L547" s="223"/>
      <c r="M547" s="224"/>
      <c r="N547" s="225"/>
      <c r="O547" s="225"/>
      <c r="P547" s="225"/>
      <c r="Q547" s="225"/>
      <c r="R547" s="225"/>
      <c r="S547" s="225"/>
      <c r="T547" s="226"/>
      <c r="AT547" s="227" t="s">
        <v>139</v>
      </c>
      <c r="AU547" s="227" t="s">
        <v>81</v>
      </c>
      <c r="AV547" s="12" t="s">
        <v>135</v>
      </c>
      <c r="AW547" s="12" t="s">
        <v>34</v>
      </c>
      <c r="AX547" s="12" t="s">
        <v>79</v>
      </c>
      <c r="AY547" s="227" t="s">
        <v>128</v>
      </c>
    </row>
    <row r="548" spans="2:63" s="10" customFormat="1" ht="29.25" customHeight="1">
      <c r="B548" s="175"/>
      <c r="C548" s="176"/>
      <c r="D548" s="177" t="s">
        <v>70</v>
      </c>
      <c r="E548" s="189" t="s">
        <v>791</v>
      </c>
      <c r="F548" s="189" t="s">
        <v>792</v>
      </c>
      <c r="G548" s="176"/>
      <c r="H548" s="176"/>
      <c r="I548" s="179"/>
      <c r="J548" s="190">
        <f>BK548</f>
        <v>0</v>
      </c>
      <c r="K548" s="176"/>
      <c r="L548" s="181"/>
      <c r="M548" s="182"/>
      <c r="N548" s="183"/>
      <c r="O548" s="183"/>
      <c r="P548" s="184">
        <f>SUM(P549:P551)</f>
        <v>0</v>
      </c>
      <c r="Q548" s="183"/>
      <c r="R548" s="184">
        <f>SUM(R549:R551)</f>
        <v>0</v>
      </c>
      <c r="S548" s="183"/>
      <c r="T548" s="185">
        <f>SUM(T549:T551)</f>
        <v>0</v>
      </c>
      <c r="AR548" s="186" t="s">
        <v>79</v>
      </c>
      <c r="AT548" s="187" t="s">
        <v>70</v>
      </c>
      <c r="AU548" s="187" t="s">
        <v>79</v>
      </c>
      <c r="AY548" s="186" t="s">
        <v>128</v>
      </c>
      <c r="BK548" s="188">
        <f>SUM(BK549:BK551)</f>
        <v>0</v>
      </c>
    </row>
    <row r="549" spans="2:65" s="1" customFormat="1" ht="38.25" customHeight="1">
      <c r="B549" s="40"/>
      <c r="C549" s="191" t="s">
        <v>793</v>
      </c>
      <c r="D549" s="191" t="s">
        <v>130</v>
      </c>
      <c r="E549" s="192" t="s">
        <v>794</v>
      </c>
      <c r="F549" s="193" t="s">
        <v>795</v>
      </c>
      <c r="G549" s="194" t="s">
        <v>245</v>
      </c>
      <c r="H549" s="195">
        <v>5.035</v>
      </c>
      <c r="I549" s="196"/>
      <c r="J549" s="197">
        <f>ROUND(I549*H549,2)</f>
        <v>0</v>
      </c>
      <c r="K549" s="193" t="s">
        <v>134</v>
      </c>
      <c r="L549" s="60"/>
      <c r="M549" s="198" t="s">
        <v>21</v>
      </c>
      <c r="N549" s="199" t="s">
        <v>42</v>
      </c>
      <c r="O549" s="41"/>
      <c r="P549" s="200">
        <f>O549*H549</f>
        <v>0</v>
      </c>
      <c r="Q549" s="200">
        <v>0</v>
      </c>
      <c r="R549" s="200">
        <f>Q549*H549</f>
        <v>0</v>
      </c>
      <c r="S549" s="200">
        <v>0</v>
      </c>
      <c r="T549" s="201">
        <f>S549*H549</f>
        <v>0</v>
      </c>
      <c r="AR549" s="23" t="s">
        <v>135</v>
      </c>
      <c r="AT549" s="23" t="s">
        <v>130</v>
      </c>
      <c r="AU549" s="23" t="s">
        <v>81</v>
      </c>
      <c r="AY549" s="23" t="s">
        <v>128</v>
      </c>
      <c r="BE549" s="202">
        <f>IF(N549="základní",J549,0)</f>
        <v>0</v>
      </c>
      <c r="BF549" s="202">
        <f>IF(N549="snížená",J549,0)</f>
        <v>0</v>
      </c>
      <c r="BG549" s="202">
        <f>IF(N549="zákl. přenesená",J549,0)</f>
        <v>0</v>
      </c>
      <c r="BH549" s="202">
        <f>IF(N549="sníž. přenesená",J549,0)</f>
        <v>0</v>
      </c>
      <c r="BI549" s="202">
        <f>IF(N549="nulová",J549,0)</f>
        <v>0</v>
      </c>
      <c r="BJ549" s="23" t="s">
        <v>79</v>
      </c>
      <c r="BK549" s="202">
        <f>ROUND(I549*H549,2)</f>
        <v>0</v>
      </c>
      <c r="BL549" s="23" t="s">
        <v>135</v>
      </c>
      <c r="BM549" s="23" t="s">
        <v>796</v>
      </c>
    </row>
    <row r="550" spans="2:65" s="1" customFormat="1" ht="25.5" customHeight="1">
      <c r="B550" s="40"/>
      <c r="C550" s="191" t="s">
        <v>797</v>
      </c>
      <c r="D550" s="191" t="s">
        <v>130</v>
      </c>
      <c r="E550" s="192" t="s">
        <v>798</v>
      </c>
      <c r="F550" s="193" t="s">
        <v>799</v>
      </c>
      <c r="G550" s="194" t="s">
        <v>245</v>
      </c>
      <c r="H550" s="195">
        <v>756.069</v>
      </c>
      <c r="I550" s="196"/>
      <c r="J550" s="197">
        <f>ROUND(I550*H550,2)</f>
        <v>0</v>
      </c>
      <c r="K550" s="193" t="s">
        <v>134</v>
      </c>
      <c r="L550" s="60"/>
      <c r="M550" s="198" t="s">
        <v>21</v>
      </c>
      <c r="N550" s="199" t="s">
        <v>42</v>
      </c>
      <c r="O550" s="41"/>
      <c r="P550" s="200">
        <f>O550*H550</f>
        <v>0</v>
      </c>
      <c r="Q550" s="200">
        <v>0</v>
      </c>
      <c r="R550" s="200">
        <f>Q550*H550</f>
        <v>0</v>
      </c>
      <c r="S550" s="200">
        <v>0</v>
      </c>
      <c r="T550" s="201">
        <f>S550*H550</f>
        <v>0</v>
      </c>
      <c r="AR550" s="23" t="s">
        <v>135</v>
      </c>
      <c r="AT550" s="23" t="s">
        <v>130</v>
      </c>
      <c r="AU550" s="23" t="s">
        <v>81</v>
      </c>
      <c r="AY550" s="23" t="s">
        <v>128</v>
      </c>
      <c r="BE550" s="202">
        <f>IF(N550="základní",J550,0)</f>
        <v>0</v>
      </c>
      <c r="BF550" s="202">
        <f>IF(N550="snížená",J550,0)</f>
        <v>0</v>
      </c>
      <c r="BG550" s="202">
        <f>IF(N550="zákl. přenesená",J550,0)</f>
        <v>0</v>
      </c>
      <c r="BH550" s="202">
        <f>IF(N550="sníž. přenesená",J550,0)</f>
        <v>0</v>
      </c>
      <c r="BI550" s="202">
        <f>IF(N550="nulová",J550,0)</f>
        <v>0</v>
      </c>
      <c r="BJ550" s="23" t="s">
        <v>79</v>
      </c>
      <c r="BK550" s="202">
        <f>ROUND(I550*H550,2)</f>
        <v>0</v>
      </c>
      <c r="BL550" s="23" t="s">
        <v>135</v>
      </c>
      <c r="BM550" s="23" t="s">
        <v>800</v>
      </c>
    </row>
    <row r="551" spans="2:47" s="1" customFormat="1" ht="27">
      <c r="B551" s="40"/>
      <c r="C551" s="62"/>
      <c r="D551" s="203" t="s">
        <v>137</v>
      </c>
      <c r="E551" s="62"/>
      <c r="F551" s="204" t="s">
        <v>801</v>
      </c>
      <c r="G551" s="62"/>
      <c r="H551" s="62"/>
      <c r="I551" s="162"/>
      <c r="J551" s="62"/>
      <c r="K551" s="62"/>
      <c r="L551" s="60"/>
      <c r="M551" s="205"/>
      <c r="N551" s="41"/>
      <c r="O551" s="41"/>
      <c r="P551" s="41"/>
      <c r="Q551" s="41"/>
      <c r="R551" s="41"/>
      <c r="S551" s="41"/>
      <c r="T551" s="77"/>
      <c r="AT551" s="23" t="s">
        <v>137</v>
      </c>
      <c r="AU551" s="23" t="s">
        <v>81</v>
      </c>
    </row>
    <row r="552" spans="2:63" s="10" customFormat="1" ht="36.75" customHeight="1">
      <c r="B552" s="175"/>
      <c r="C552" s="176"/>
      <c r="D552" s="177" t="s">
        <v>70</v>
      </c>
      <c r="E552" s="178" t="s">
        <v>802</v>
      </c>
      <c r="F552" s="178" t="s">
        <v>803</v>
      </c>
      <c r="G552" s="176"/>
      <c r="H552" s="176"/>
      <c r="I552" s="179"/>
      <c r="J552" s="180">
        <f>BK552</f>
        <v>0</v>
      </c>
      <c r="K552" s="176"/>
      <c r="L552" s="181"/>
      <c r="M552" s="182"/>
      <c r="N552" s="183"/>
      <c r="O552" s="183"/>
      <c r="P552" s="184">
        <f>P553</f>
        <v>0</v>
      </c>
      <c r="Q552" s="183"/>
      <c r="R552" s="184">
        <f>R553</f>
        <v>0.420624</v>
      </c>
      <c r="S552" s="183"/>
      <c r="T552" s="185">
        <f>T553</f>
        <v>0</v>
      </c>
      <c r="AR552" s="186" t="s">
        <v>81</v>
      </c>
      <c r="AT552" s="187" t="s">
        <v>70</v>
      </c>
      <c r="AU552" s="187" t="s">
        <v>71</v>
      </c>
      <c r="AY552" s="186" t="s">
        <v>128</v>
      </c>
      <c r="BK552" s="188">
        <f>BK553</f>
        <v>0</v>
      </c>
    </row>
    <row r="553" spans="2:63" s="10" customFormat="1" ht="19.5" customHeight="1">
      <c r="B553" s="175"/>
      <c r="C553" s="176"/>
      <c r="D553" s="177" t="s">
        <v>70</v>
      </c>
      <c r="E553" s="189" t="s">
        <v>804</v>
      </c>
      <c r="F553" s="189" t="s">
        <v>805</v>
      </c>
      <c r="G553" s="176"/>
      <c r="H553" s="176"/>
      <c r="I553" s="179"/>
      <c r="J553" s="190">
        <f>BK553</f>
        <v>0</v>
      </c>
      <c r="K553" s="176"/>
      <c r="L553" s="181"/>
      <c r="M553" s="182"/>
      <c r="N553" s="183"/>
      <c r="O553" s="183"/>
      <c r="P553" s="184">
        <f>SUM(P554:P565)</f>
        <v>0</v>
      </c>
      <c r="Q553" s="183"/>
      <c r="R553" s="184">
        <f>SUM(R554:R565)</f>
        <v>0.420624</v>
      </c>
      <c r="S553" s="183"/>
      <c r="T553" s="185">
        <f>SUM(T554:T565)</f>
        <v>0</v>
      </c>
      <c r="AR553" s="186" t="s">
        <v>81</v>
      </c>
      <c r="AT553" s="187" t="s">
        <v>70</v>
      </c>
      <c r="AU553" s="187" t="s">
        <v>79</v>
      </c>
      <c r="AY553" s="186" t="s">
        <v>128</v>
      </c>
      <c r="BK553" s="188">
        <f>SUM(BK554:BK565)</f>
        <v>0</v>
      </c>
    </row>
    <row r="554" spans="2:65" s="1" customFormat="1" ht="25.5" customHeight="1">
      <c r="B554" s="40"/>
      <c r="C554" s="191" t="s">
        <v>806</v>
      </c>
      <c r="D554" s="191" t="s">
        <v>130</v>
      </c>
      <c r="E554" s="192" t="s">
        <v>807</v>
      </c>
      <c r="F554" s="193" t="s">
        <v>808</v>
      </c>
      <c r="G554" s="194" t="s">
        <v>144</v>
      </c>
      <c r="H554" s="195">
        <v>144.5</v>
      </c>
      <c r="I554" s="196"/>
      <c r="J554" s="197">
        <f>ROUND(I554*H554,2)</f>
        <v>0</v>
      </c>
      <c r="K554" s="193" t="s">
        <v>134</v>
      </c>
      <c r="L554" s="60"/>
      <c r="M554" s="198" t="s">
        <v>21</v>
      </c>
      <c r="N554" s="199" t="s">
        <v>42</v>
      </c>
      <c r="O554" s="41"/>
      <c r="P554" s="200">
        <f>O554*H554</f>
        <v>0</v>
      </c>
      <c r="Q554" s="200">
        <v>0</v>
      </c>
      <c r="R554" s="200">
        <f>Q554*H554</f>
        <v>0</v>
      </c>
      <c r="S554" s="200">
        <v>0</v>
      </c>
      <c r="T554" s="201">
        <f>S554*H554</f>
        <v>0</v>
      </c>
      <c r="AR554" s="23" t="s">
        <v>219</v>
      </c>
      <c r="AT554" s="23" t="s">
        <v>130</v>
      </c>
      <c r="AU554" s="23" t="s">
        <v>81</v>
      </c>
      <c r="AY554" s="23" t="s">
        <v>128</v>
      </c>
      <c r="BE554" s="202">
        <f>IF(N554="základní",J554,0)</f>
        <v>0</v>
      </c>
      <c r="BF554" s="202">
        <f>IF(N554="snížená",J554,0)</f>
        <v>0</v>
      </c>
      <c r="BG554" s="202">
        <f>IF(N554="zákl. přenesená",J554,0)</f>
        <v>0</v>
      </c>
      <c r="BH554" s="202">
        <f>IF(N554="sníž. přenesená",J554,0)</f>
        <v>0</v>
      </c>
      <c r="BI554" s="202">
        <f>IF(N554="nulová",J554,0)</f>
        <v>0</v>
      </c>
      <c r="BJ554" s="23" t="s">
        <v>79</v>
      </c>
      <c r="BK554" s="202">
        <f>ROUND(I554*H554,2)</f>
        <v>0</v>
      </c>
      <c r="BL554" s="23" t="s">
        <v>219</v>
      </c>
      <c r="BM554" s="23" t="s">
        <v>809</v>
      </c>
    </row>
    <row r="555" spans="2:47" s="1" customFormat="1" ht="40.5">
      <c r="B555" s="40"/>
      <c r="C555" s="62"/>
      <c r="D555" s="203" t="s">
        <v>137</v>
      </c>
      <c r="E555" s="62"/>
      <c r="F555" s="204" t="s">
        <v>810</v>
      </c>
      <c r="G555" s="62"/>
      <c r="H555" s="62"/>
      <c r="I555" s="162"/>
      <c r="J555" s="62"/>
      <c r="K555" s="62"/>
      <c r="L555" s="60"/>
      <c r="M555" s="205"/>
      <c r="N555" s="41"/>
      <c r="O555" s="41"/>
      <c r="P555" s="41"/>
      <c r="Q555" s="41"/>
      <c r="R555" s="41"/>
      <c r="S555" s="41"/>
      <c r="T555" s="77"/>
      <c r="AT555" s="23" t="s">
        <v>137</v>
      </c>
      <c r="AU555" s="23" t="s">
        <v>81</v>
      </c>
    </row>
    <row r="556" spans="2:51" s="11" customFormat="1" ht="13.5">
      <c r="B556" s="206"/>
      <c r="C556" s="207"/>
      <c r="D556" s="203" t="s">
        <v>139</v>
      </c>
      <c r="E556" s="208" t="s">
        <v>21</v>
      </c>
      <c r="F556" s="209" t="s">
        <v>811</v>
      </c>
      <c r="G556" s="207"/>
      <c r="H556" s="210">
        <v>144.5</v>
      </c>
      <c r="I556" s="211"/>
      <c r="J556" s="207"/>
      <c r="K556" s="207"/>
      <c r="L556" s="212"/>
      <c r="M556" s="213"/>
      <c r="N556" s="214"/>
      <c r="O556" s="214"/>
      <c r="P556" s="214"/>
      <c r="Q556" s="214"/>
      <c r="R556" s="214"/>
      <c r="S556" s="214"/>
      <c r="T556" s="215"/>
      <c r="AT556" s="216" t="s">
        <v>139</v>
      </c>
      <c r="AU556" s="216" t="s">
        <v>81</v>
      </c>
      <c r="AV556" s="11" t="s">
        <v>81</v>
      </c>
      <c r="AW556" s="11" t="s">
        <v>34</v>
      </c>
      <c r="AX556" s="11" t="s">
        <v>71</v>
      </c>
      <c r="AY556" s="216" t="s">
        <v>128</v>
      </c>
    </row>
    <row r="557" spans="2:51" s="12" customFormat="1" ht="13.5">
      <c r="B557" s="217"/>
      <c r="C557" s="218"/>
      <c r="D557" s="203" t="s">
        <v>139</v>
      </c>
      <c r="E557" s="219" t="s">
        <v>21</v>
      </c>
      <c r="F557" s="220" t="s">
        <v>141</v>
      </c>
      <c r="G557" s="218"/>
      <c r="H557" s="221">
        <v>144.5</v>
      </c>
      <c r="I557" s="222"/>
      <c r="J557" s="218"/>
      <c r="K557" s="218"/>
      <c r="L557" s="223"/>
      <c r="M557" s="224"/>
      <c r="N557" s="225"/>
      <c r="O557" s="225"/>
      <c r="P557" s="225"/>
      <c r="Q557" s="225"/>
      <c r="R557" s="225"/>
      <c r="S557" s="225"/>
      <c r="T557" s="226"/>
      <c r="AT557" s="227" t="s">
        <v>139</v>
      </c>
      <c r="AU557" s="227" t="s">
        <v>81</v>
      </c>
      <c r="AV557" s="12" t="s">
        <v>135</v>
      </c>
      <c r="AW557" s="12" t="s">
        <v>34</v>
      </c>
      <c r="AX557" s="12" t="s">
        <v>79</v>
      </c>
      <c r="AY557" s="227" t="s">
        <v>128</v>
      </c>
    </row>
    <row r="558" spans="2:65" s="1" customFormat="1" ht="16.5" customHeight="1">
      <c r="B558" s="40"/>
      <c r="C558" s="228" t="s">
        <v>812</v>
      </c>
      <c r="D558" s="228" t="s">
        <v>242</v>
      </c>
      <c r="E558" s="229" t="s">
        <v>813</v>
      </c>
      <c r="F558" s="230" t="s">
        <v>814</v>
      </c>
      <c r="G558" s="231" t="s">
        <v>144</v>
      </c>
      <c r="H558" s="232">
        <v>165.6</v>
      </c>
      <c r="I558" s="233"/>
      <c r="J558" s="234">
        <f>ROUND(I558*H558,2)</f>
        <v>0</v>
      </c>
      <c r="K558" s="230" t="s">
        <v>134</v>
      </c>
      <c r="L558" s="235"/>
      <c r="M558" s="236" t="s">
        <v>21</v>
      </c>
      <c r="N558" s="237" t="s">
        <v>42</v>
      </c>
      <c r="O558" s="41"/>
      <c r="P558" s="200">
        <f>O558*H558</f>
        <v>0</v>
      </c>
      <c r="Q558" s="200">
        <v>0.00254</v>
      </c>
      <c r="R558" s="200">
        <f>Q558*H558</f>
        <v>0.420624</v>
      </c>
      <c r="S558" s="200">
        <v>0</v>
      </c>
      <c r="T558" s="201">
        <f>S558*H558</f>
        <v>0</v>
      </c>
      <c r="AR558" s="23" t="s">
        <v>322</v>
      </c>
      <c r="AT558" s="23" t="s">
        <v>242</v>
      </c>
      <c r="AU558" s="23" t="s">
        <v>81</v>
      </c>
      <c r="AY558" s="23" t="s">
        <v>128</v>
      </c>
      <c r="BE558" s="202">
        <f>IF(N558="základní",J558,0)</f>
        <v>0</v>
      </c>
      <c r="BF558" s="202">
        <f>IF(N558="snížená",J558,0)</f>
        <v>0</v>
      </c>
      <c r="BG558" s="202">
        <f>IF(N558="zákl. přenesená",J558,0)</f>
        <v>0</v>
      </c>
      <c r="BH558" s="202">
        <f>IF(N558="sníž. přenesená",J558,0)</f>
        <v>0</v>
      </c>
      <c r="BI558" s="202">
        <f>IF(N558="nulová",J558,0)</f>
        <v>0</v>
      </c>
      <c r="BJ558" s="23" t="s">
        <v>79</v>
      </c>
      <c r="BK558" s="202">
        <f>ROUND(I558*H558,2)</f>
        <v>0</v>
      </c>
      <c r="BL558" s="23" t="s">
        <v>219</v>
      </c>
      <c r="BM558" s="23" t="s">
        <v>815</v>
      </c>
    </row>
    <row r="559" spans="2:51" s="13" customFormat="1" ht="13.5">
      <c r="B559" s="238"/>
      <c r="C559" s="239"/>
      <c r="D559" s="203" t="s">
        <v>139</v>
      </c>
      <c r="E559" s="240" t="s">
        <v>21</v>
      </c>
      <c r="F559" s="241" t="s">
        <v>816</v>
      </c>
      <c r="G559" s="239"/>
      <c r="H559" s="240" t="s">
        <v>21</v>
      </c>
      <c r="I559" s="242"/>
      <c r="J559" s="239"/>
      <c r="K559" s="239"/>
      <c r="L559" s="243"/>
      <c r="M559" s="244"/>
      <c r="N559" s="245"/>
      <c r="O559" s="245"/>
      <c r="P559" s="245"/>
      <c r="Q559" s="245"/>
      <c r="R559" s="245"/>
      <c r="S559" s="245"/>
      <c r="T559" s="246"/>
      <c r="AT559" s="247" t="s">
        <v>139</v>
      </c>
      <c r="AU559" s="247" t="s">
        <v>81</v>
      </c>
      <c r="AV559" s="13" t="s">
        <v>79</v>
      </c>
      <c r="AW559" s="13" t="s">
        <v>34</v>
      </c>
      <c r="AX559" s="13" t="s">
        <v>71</v>
      </c>
      <c r="AY559" s="247" t="s">
        <v>128</v>
      </c>
    </row>
    <row r="560" spans="2:51" s="11" customFormat="1" ht="13.5">
      <c r="B560" s="206"/>
      <c r="C560" s="207"/>
      <c r="D560" s="203" t="s">
        <v>139</v>
      </c>
      <c r="E560" s="208" t="s">
        <v>21</v>
      </c>
      <c r="F560" s="209" t="s">
        <v>817</v>
      </c>
      <c r="G560" s="207"/>
      <c r="H560" s="210">
        <v>144.5</v>
      </c>
      <c r="I560" s="211"/>
      <c r="J560" s="207"/>
      <c r="K560" s="207"/>
      <c r="L560" s="212"/>
      <c r="M560" s="213"/>
      <c r="N560" s="214"/>
      <c r="O560" s="214"/>
      <c r="P560" s="214"/>
      <c r="Q560" s="214"/>
      <c r="R560" s="214"/>
      <c r="S560" s="214"/>
      <c r="T560" s="215"/>
      <c r="AT560" s="216" t="s">
        <v>139</v>
      </c>
      <c r="AU560" s="216" t="s">
        <v>81</v>
      </c>
      <c r="AV560" s="11" t="s">
        <v>81</v>
      </c>
      <c r="AW560" s="11" t="s">
        <v>34</v>
      </c>
      <c r="AX560" s="11" t="s">
        <v>71</v>
      </c>
      <c r="AY560" s="216" t="s">
        <v>128</v>
      </c>
    </row>
    <row r="561" spans="2:51" s="12" customFormat="1" ht="13.5">
      <c r="B561" s="217"/>
      <c r="C561" s="218"/>
      <c r="D561" s="203" t="s">
        <v>139</v>
      </c>
      <c r="E561" s="219" t="s">
        <v>21</v>
      </c>
      <c r="F561" s="220" t="s">
        <v>141</v>
      </c>
      <c r="G561" s="218"/>
      <c r="H561" s="221">
        <v>144.5</v>
      </c>
      <c r="I561" s="222"/>
      <c r="J561" s="218"/>
      <c r="K561" s="218"/>
      <c r="L561" s="223"/>
      <c r="M561" s="224"/>
      <c r="N561" s="225"/>
      <c r="O561" s="225"/>
      <c r="P561" s="225"/>
      <c r="Q561" s="225"/>
      <c r="R561" s="225"/>
      <c r="S561" s="225"/>
      <c r="T561" s="226"/>
      <c r="AT561" s="227" t="s">
        <v>139</v>
      </c>
      <c r="AU561" s="227" t="s">
        <v>81</v>
      </c>
      <c r="AV561" s="12" t="s">
        <v>135</v>
      </c>
      <c r="AW561" s="12" t="s">
        <v>34</v>
      </c>
      <c r="AX561" s="12" t="s">
        <v>71</v>
      </c>
      <c r="AY561" s="227" t="s">
        <v>128</v>
      </c>
    </row>
    <row r="562" spans="2:51" s="11" customFormat="1" ht="13.5">
      <c r="B562" s="206"/>
      <c r="C562" s="207"/>
      <c r="D562" s="203" t="s">
        <v>139</v>
      </c>
      <c r="E562" s="208" t="s">
        <v>21</v>
      </c>
      <c r="F562" s="209" t="s">
        <v>818</v>
      </c>
      <c r="G562" s="207"/>
      <c r="H562" s="210">
        <v>165.6</v>
      </c>
      <c r="I562" s="211"/>
      <c r="J562" s="207"/>
      <c r="K562" s="207"/>
      <c r="L562" s="212"/>
      <c r="M562" s="213"/>
      <c r="N562" s="214"/>
      <c r="O562" s="214"/>
      <c r="P562" s="214"/>
      <c r="Q562" s="214"/>
      <c r="R562" s="214"/>
      <c r="S562" s="214"/>
      <c r="T562" s="215"/>
      <c r="AT562" s="216" t="s">
        <v>139</v>
      </c>
      <c r="AU562" s="216" t="s">
        <v>81</v>
      </c>
      <c r="AV562" s="11" t="s">
        <v>81</v>
      </c>
      <c r="AW562" s="11" t="s">
        <v>34</v>
      </c>
      <c r="AX562" s="11" t="s">
        <v>71</v>
      </c>
      <c r="AY562" s="216" t="s">
        <v>128</v>
      </c>
    </row>
    <row r="563" spans="2:51" s="12" customFormat="1" ht="13.5">
      <c r="B563" s="217"/>
      <c r="C563" s="218"/>
      <c r="D563" s="203" t="s">
        <v>139</v>
      </c>
      <c r="E563" s="219" t="s">
        <v>21</v>
      </c>
      <c r="F563" s="220" t="s">
        <v>141</v>
      </c>
      <c r="G563" s="218"/>
      <c r="H563" s="221">
        <v>165.6</v>
      </c>
      <c r="I563" s="222"/>
      <c r="J563" s="218"/>
      <c r="K563" s="218"/>
      <c r="L563" s="223"/>
      <c r="M563" s="224"/>
      <c r="N563" s="225"/>
      <c r="O563" s="225"/>
      <c r="P563" s="225"/>
      <c r="Q563" s="225"/>
      <c r="R563" s="225"/>
      <c r="S563" s="225"/>
      <c r="T563" s="226"/>
      <c r="AT563" s="227" t="s">
        <v>139</v>
      </c>
      <c r="AU563" s="227" t="s">
        <v>81</v>
      </c>
      <c r="AV563" s="12" t="s">
        <v>135</v>
      </c>
      <c r="AW563" s="12" t="s">
        <v>34</v>
      </c>
      <c r="AX563" s="12" t="s">
        <v>79</v>
      </c>
      <c r="AY563" s="227" t="s">
        <v>128</v>
      </c>
    </row>
    <row r="564" spans="2:65" s="1" customFormat="1" ht="38.25" customHeight="1">
      <c r="B564" s="40"/>
      <c r="C564" s="191" t="s">
        <v>819</v>
      </c>
      <c r="D564" s="191" t="s">
        <v>130</v>
      </c>
      <c r="E564" s="192" t="s">
        <v>820</v>
      </c>
      <c r="F564" s="193" t="s">
        <v>821</v>
      </c>
      <c r="G564" s="194" t="s">
        <v>822</v>
      </c>
      <c r="H564" s="248"/>
      <c r="I564" s="196"/>
      <c r="J564" s="197">
        <f>ROUND(I564*H564,2)</f>
        <v>0</v>
      </c>
      <c r="K564" s="193" t="s">
        <v>134</v>
      </c>
      <c r="L564" s="60"/>
      <c r="M564" s="198" t="s">
        <v>21</v>
      </c>
      <c r="N564" s="199" t="s">
        <v>42</v>
      </c>
      <c r="O564" s="41"/>
      <c r="P564" s="200">
        <f>O564*H564</f>
        <v>0</v>
      </c>
      <c r="Q564" s="200">
        <v>0</v>
      </c>
      <c r="R564" s="200">
        <f>Q564*H564</f>
        <v>0</v>
      </c>
      <c r="S564" s="200">
        <v>0</v>
      </c>
      <c r="T564" s="201">
        <f>S564*H564</f>
        <v>0</v>
      </c>
      <c r="AR564" s="23" t="s">
        <v>219</v>
      </c>
      <c r="AT564" s="23" t="s">
        <v>130</v>
      </c>
      <c r="AU564" s="23" t="s">
        <v>81</v>
      </c>
      <c r="AY564" s="23" t="s">
        <v>128</v>
      </c>
      <c r="BE564" s="202">
        <f>IF(N564="základní",J564,0)</f>
        <v>0</v>
      </c>
      <c r="BF564" s="202">
        <f>IF(N564="snížená",J564,0)</f>
        <v>0</v>
      </c>
      <c r="BG564" s="202">
        <f>IF(N564="zákl. přenesená",J564,0)</f>
        <v>0</v>
      </c>
      <c r="BH564" s="202">
        <f>IF(N564="sníž. přenesená",J564,0)</f>
        <v>0</v>
      </c>
      <c r="BI564" s="202">
        <f>IF(N564="nulová",J564,0)</f>
        <v>0</v>
      </c>
      <c r="BJ564" s="23" t="s">
        <v>79</v>
      </c>
      <c r="BK564" s="202">
        <f>ROUND(I564*H564,2)</f>
        <v>0</v>
      </c>
      <c r="BL564" s="23" t="s">
        <v>219</v>
      </c>
      <c r="BM564" s="23" t="s">
        <v>823</v>
      </c>
    </row>
    <row r="565" spans="2:47" s="1" customFormat="1" ht="121.5">
      <c r="B565" s="40"/>
      <c r="C565" s="62"/>
      <c r="D565" s="203" t="s">
        <v>137</v>
      </c>
      <c r="E565" s="62"/>
      <c r="F565" s="204" t="s">
        <v>824</v>
      </c>
      <c r="G565" s="62"/>
      <c r="H565" s="62"/>
      <c r="I565" s="162"/>
      <c r="J565" s="62"/>
      <c r="K565" s="62"/>
      <c r="L565" s="60"/>
      <c r="M565" s="249"/>
      <c r="N565" s="250"/>
      <c r="O565" s="250"/>
      <c r="P565" s="250"/>
      <c r="Q565" s="250"/>
      <c r="R565" s="250"/>
      <c r="S565" s="250"/>
      <c r="T565" s="251"/>
      <c r="AT565" s="23" t="s">
        <v>137</v>
      </c>
      <c r="AU565" s="23" t="s">
        <v>81</v>
      </c>
    </row>
    <row r="566" spans="2:12" s="1" customFormat="1" ht="6.75" customHeight="1">
      <c r="B566" s="55"/>
      <c r="C566" s="56"/>
      <c r="D566" s="56"/>
      <c r="E566" s="56"/>
      <c r="F566" s="56"/>
      <c r="G566" s="56"/>
      <c r="H566" s="56"/>
      <c r="I566" s="138"/>
      <c r="J566" s="56"/>
      <c r="K566" s="56"/>
      <c r="L566" s="60"/>
    </row>
  </sheetData>
  <sheetProtection sheet="1" objects="1" scenarios="1" formatColumns="0" formatRows="0" autoFilter="0"/>
  <autoFilter ref="C86:K565"/>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4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88</v>
      </c>
      <c r="G1" s="375" t="s">
        <v>89</v>
      </c>
      <c r="H1" s="375"/>
      <c r="I1" s="114"/>
      <c r="J1" s="113" t="s">
        <v>90</v>
      </c>
      <c r="K1" s="112" t="s">
        <v>91</v>
      </c>
      <c r="L1" s="113" t="s">
        <v>92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33"/>
      <c r="M2" s="333"/>
      <c r="N2" s="333"/>
      <c r="O2" s="333"/>
      <c r="P2" s="333"/>
      <c r="Q2" s="333"/>
      <c r="R2" s="333"/>
      <c r="S2" s="333"/>
      <c r="T2" s="333"/>
      <c r="U2" s="333"/>
      <c r="V2" s="333"/>
      <c r="AT2" s="23" t="s">
        <v>84</v>
      </c>
    </row>
    <row r="3" spans="2:46" ht="6.75" customHeight="1">
      <c r="B3" s="24"/>
      <c r="C3" s="25"/>
      <c r="D3" s="25"/>
      <c r="E3" s="25"/>
      <c r="F3" s="25"/>
      <c r="G3" s="25"/>
      <c r="H3" s="25"/>
      <c r="I3" s="115"/>
      <c r="J3" s="25"/>
      <c r="K3" s="26"/>
      <c r="AT3" s="23" t="s">
        <v>81</v>
      </c>
    </row>
    <row r="4" spans="2:46" ht="36.75" customHeight="1">
      <c r="B4" s="27"/>
      <c r="C4" s="28"/>
      <c r="D4" s="29" t="s">
        <v>93</v>
      </c>
      <c r="E4" s="28"/>
      <c r="F4" s="28"/>
      <c r="G4" s="28"/>
      <c r="H4" s="28"/>
      <c r="I4" s="116"/>
      <c r="J4" s="28"/>
      <c r="K4" s="30"/>
      <c r="M4" s="31" t="s">
        <v>12</v>
      </c>
      <c r="AT4" s="23" t="s">
        <v>6</v>
      </c>
    </row>
    <row r="5" spans="2:11" ht="6.75" customHeight="1">
      <c r="B5" s="27"/>
      <c r="C5" s="28"/>
      <c r="D5" s="28"/>
      <c r="E5" s="28"/>
      <c r="F5" s="28"/>
      <c r="G5" s="28"/>
      <c r="H5" s="28"/>
      <c r="I5" s="116"/>
      <c r="J5" s="28"/>
      <c r="K5" s="30"/>
    </row>
    <row r="6" spans="2:11" ht="15">
      <c r="B6" s="27"/>
      <c r="C6" s="28"/>
      <c r="D6" s="36" t="s">
        <v>18</v>
      </c>
      <c r="E6" s="28"/>
      <c r="F6" s="28"/>
      <c r="G6" s="28"/>
      <c r="H6" s="28"/>
      <c r="I6" s="116"/>
      <c r="J6" s="28"/>
      <c r="K6" s="30"/>
    </row>
    <row r="7" spans="2:11" ht="16.5" customHeight="1">
      <c r="B7" s="27"/>
      <c r="C7" s="28"/>
      <c r="D7" s="28"/>
      <c r="E7" s="376" t="str">
        <f>'Rekapitulace stavby'!K6</f>
        <v>PID Březiněves, Praha 8</v>
      </c>
      <c r="F7" s="377"/>
      <c r="G7" s="377"/>
      <c r="H7" s="377"/>
      <c r="I7" s="116"/>
      <c r="J7" s="28"/>
      <c r="K7" s="30"/>
    </row>
    <row r="8" spans="2:11" s="1" customFormat="1" ht="15">
      <c r="B8" s="40"/>
      <c r="C8" s="41"/>
      <c r="D8" s="36" t="s">
        <v>94</v>
      </c>
      <c r="E8" s="41"/>
      <c r="F8" s="41"/>
      <c r="G8" s="41"/>
      <c r="H8" s="41"/>
      <c r="I8" s="117"/>
      <c r="J8" s="41"/>
      <c r="K8" s="44"/>
    </row>
    <row r="9" spans="2:11" s="1" customFormat="1" ht="36.75" customHeight="1">
      <c r="B9" s="40"/>
      <c r="C9" s="41"/>
      <c r="D9" s="41"/>
      <c r="E9" s="378" t="s">
        <v>825</v>
      </c>
      <c r="F9" s="379"/>
      <c r="G9" s="379"/>
      <c r="H9" s="379"/>
      <c r="I9" s="117"/>
      <c r="J9" s="41"/>
      <c r="K9" s="44"/>
    </row>
    <row r="10" spans="2:11" s="1" customFormat="1" ht="13.5">
      <c r="B10" s="40"/>
      <c r="C10" s="41"/>
      <c r="D10" s="41"/>
      <c r="E10" s="41"/>
      <c r="F10" s="41"/>
      <c r="G10" s="41"/>
      <c r="H10" s="41"/>
      <c r="I10" s="117"/>
      <c r="J10" s="41"/>
      <c r="K10" s="44"/>
    </row>
    <row r="11" spans="2:11" s="1" customFormat="1" ht="14.25" customHeight="1">
      <c r="B11" s="40"/>
      <c r="C11" s="41"/>
      <c r="D11" s="36" t="s">
        <v>20</v>
      </c>
      <c r="E11" s="41"/>
      <c r="F11" s="34" t="s">
        <v>21</v>
      </c>
      <c r="G11" s="41"/>
      <c r="H11" s="41"/>
      <c r="I11" s="118" t="s">
        <v>22</v>
      </c>
      <c r="J11" s="34" t="s">
        <v>21</v>
      </c>
      <c r="K11" s="44"/>
    </row>
    <row r="12" spans="2:11" s="1" customFormat="1" ht="14.25" customHeight="1">
      <c r="B12" s="40"/>
      <c r="C12" s="41"/>
      <c r="D12" s="36" t="s">
        <v>23</v>
      </c>
      <c r="E12" s="41"/>
      <c r="F12" s="34" t="s">
        <v>24</v>
      </c>
      <c r="G12" s="41"/>
      <c r="H12" s="41"/>
      <c r="I12" s="118" t="s">
        <v>25</v>
      </c>
      <c r="J12" s="119" t="str">
        <f>'Rekapitulace stavby'!AN8</f>
        <v>12. 6. 2018</v>
      </c>
      <c r="K12" s="44"/>
    </row>
    <row r="13" spans="2:11" s="1" customFormat="1" ht="10.5" customHeight="1">
      <c r="B13" s="40"/>
      <c r="C13" s="41"/>
      <c r="D13" s="41"/>
      <c r="E13" s="41"/>
      <c r="F13" s="41"/>
      <c r="G13" s="41"/>
      <c r="H13" s="41"/>
      <c r="I13" s="117"/>
      <c r="J13" s="41"/>
      <c r="K13" s="44"/>
    </row>
    <row r="14" spans="2:11" s="1" customFormat="1" ht="14.25" customHeight="1">
      <c r="B14" s="40"/>
      <c r="C14" s="41"/>
      <c r="D14" s="36" t="s">
        <v>27</v>
      </c>
      <c r="E14" s="41"/>
      <c r="F14" s="41"/>
      <c r="G14" s="41"/>
      <c r="H14" s="41"/>
      <c r="I14" s="118" t="s">
        <v>28</v>
      </c>
      <c r="J14" s="34">
        <f>IF('Rekapitulace stavby'!AN10="","",'Rekapitulace stavby'!AN10)</f>
      </c>
      <c r="K14" s="44"/>
    </row>
    <row r="15" spans="2:11" s="1" customFormat="1" ht="18" customHeight="1">
      <c r="B15" s="40"/>
      <c r="C15" s="41"/>
      <c r="D15" s="41"/>
      <c r="E15" s="34" t="str">
        <f>IF('Rekapitulace stavby'!E11="","",'Rekapitulace stavby'!E11)</f>
        <v> </v>
      </c>
      <c r="F15" s="41"/>
      <c r="G15" s="41"/>
      <c r="H15" s="41"/>
      <c r="I15" s="118" t="s">
        <v>30</v>
      </c>
      <c r="J15" s="34">
        <f>IF('Rekapitulace stavby'!AN11="","",'Rekapitulace stavby'!AN11)</f>
      </c>
      <c r="K15" s="44"/>
    </row>
    <row r="16" spans="2:11" s="1" customFormat="1" ht="6.75" customHeight="1">
      <c r="B16" s="40"/>
      <c r="C16" s="41"/>
      <c r="D16" s="41"/>
      <c r="E16" s="41"/>
      <c r="F16" s="41"/>
      <c r="G16" s="41"/>
      <c r="H16" s="41"/>
      <c r="I16" s="117"/>
      <c r="J16" s="41"/>
      <c r="K16" s="44"/>
    </row>
    <row r="17" spans="2:11" s="1" customFormat="1" ht="14.25" customHeight="1">
      <c r="B17" s="40"/>
      <c r="C17" s="41"/>
      <c r="D17" s="36" t="s">
        <v>31</v>
      </c>
      <c r="E17" s="41"/>
      <c r="F17" s="41"/>
      <c r="G17" s="41"/>
      <c r="H17" s="41"/>
      <c r="I17" s="118" t="s">
        <v>28</v>
      </c>
      <c r="J17" s="34">
        <f>IF('Rekapitulace stavby'!AN13="Vyplň údaj","",IF('Rekapitulace stavby'!AN13="","",'Rekapitulace stavby'!AN13))</f>
      </c>
      <c r="K17" s="44"/>
    </row>
    <row r="18" spans="2:11" s="1" customFormat="1" ht="18" customHeight="1">
      <c r="B18" s="40"/>
      <c r="C18" s="41"/>
      <c r="D18" s="41"/>
      <c r="E18" s="34">
        <f>IF('Rekapitulace stavby'!E14="Vyplň údaj","",IF('Rekapitulace stavby'!E14="","",'Rekapitulace stavby'!E14))</f>
      </c>
      <c r="F18" s="41"/>
      <c r="G18" s="41"/>
      <c r="H18" s="41"/>
      <c r="I18" s="118" t="s">
        <v>30</v>
      </c>
      <c r="J18" s="34">
        <f>IF('Rekapitulace stavby'!AN14="Vyplň údaj","",IF('Rekapitulace stavby'!AN14="","",'Rekapitulace stavby'!AN14))</f>
      </c>
      <c r="K18" s="44"/>
    </row>
    <row r="19" spans="2:11" s="1" customFormat="1" ht="6.75" customHeight="1">
      <c r="B19" s="40"/>
      <c r="C19" s="41"/>
      <c r="D19" s="41"/>
      <c r="E19" s="41"/>
      <c r="F19" s="41"/>
      <c r="G19" s="41"/>
      <c r="H19" s="41"/>
      <c r="I19" s="117"/>
      <c r="J19" s="41"/>
      <c r="K19" s="44"/>
    </row>
    <row r="20" spans="2:11" s="1" customFormat="1" ht="14.25" customHeight="1">
      <c r="B20" s="40"/>
      <c r="C20" s="41"/>
      <c r="D20" s="36" t="s">
        <v>33</v>
      </c>
      <c r="E20" s="41"/>
      <c r="F20" s="41"/>
      <c r="G20" s="41"/>
      <c r="H20" s="41"/>
      <c r="I20" s="118" t="s">
        <v>28</v>
      </c>
      <c r="J20" s="34">
        <f>IF('Rekapitulace stavby'!AN16="","",'Rekapitulace stavby'!AN16)</f>
      </c>
      <c r="K20" s="44"/>
    </row>
    <row r="21" spans="2:11" s="1" customFormat="1" ht="18" customHeight="1">
      <c r="B21" s="40"/>
      <c r="C21" s="41"/>
      <c r="D21" s="41"/>
      <c r="E21" s="34" t="str">
        <f>IF('Rekapitulace stavby'!E17="","",'Rekapitulace stavby'!E17)</f>
        <v> </v>
      </c>
      <c r="F21" s="41"/>
      <c r="G21" s="41"/>
      <c r="H21" s="41"/>
      <c r="I21" s="118" t="s">
        <v>30</v>
      </c>
      <c r="J21" s="34">
        <f>IF('Rekapitulace stavby'!AN17="","",'Rekapitulace stavby'!AN17)</f>
      </c>
      <c r="K21" s="44"/>
    </row>
    <row r="22" spans="2:11" s="1" customFormat="1" ht="6.75" customHeight="1">
      <c r="B22" s="40"/>
      <c r="C22" s="41"/>
      <c r="D22" s="41"/>
      <c r="E22" s="41"/>
      <c r="F22" s="41"/>
      <c r="G22" s="41"/>
      <c r="H22" s="41"/>
      <c r="I22" s="117"/>
      <c r="J22" s="41"/>
      <c r="K22" s="44"/>
    </row>
    <row r="23" spans="2:11" s="1" customFormat="1" ht="14.25" customHeight="1">
      <c r="B23" s="40"/>
      <c r="C23" s="41"/>
      <c r="D23" s="36" t="s">
        <v>35</v>
      </c>
      <c r="E23" s="41"/>
      <c r="F23" s="41"/>
      <c r="G23" s="41"/>
      <c r="H23" s="41"/>
      <c r="I23" s="117"/>
      <c r="J23" s="41"/>
      <c r="K23" s="44"/>
    </row>
    <row r="24" spans="2:11" s="6" customFormat="1" ht="16.5" customHeight="1">
      <c r="B24" s="120"/>
      <c r="C24" s="121"/>
      <c r="D24" s="121"/>
      <c r="E24" s="367" t="s">
        <v>21</v>
      </c>
      <c r="F24" s="367"/>
      <c r="G24" s="367"/>
      <c r="H24" s="367"/>
      <c r="I24" s="122"/>
      <c r="J24" s="121"/>
      <c r="K24" s="123"/>
    </row>
    <row r="25" spans="2:11" s="1" customFormat="1" ht="6.75" customHeight="1">
      <c r="B25" s="40"/>
      <c r="C25" s="41"/>
      <c r="D25" s="41"/>
      <c r="E25" s="41"/>
      <c r="F25" s="41"/>
      <c r="G25" s="41"/>
      <c r="H25" s="41"/>
      <c r="I25" s="117"/>
      <c r="J25" s="41"/>
      <c r="K25" s="44"/>
    </row>
    <row r="26" spans="2:11" s="1" customFormat="1" ht="6.75" customHeight="1">
      <c r="B26" s="40"/>
      <c r="C26" s="41"/>
      <c r="D26" s="84"/>
      <c r="E26" s="84"/>
      <c r="F26" s="84"/>
      <c r="G26" s="84"/>
      <c r="H26" s="84"/>
      <c r="I26" s="124"/>
      <c r="J26" s="84"/>
      <c r="K26" s="125"/>
    </row>
    <row r="27" spans="2:11" s="1" customFormat="1" ht="24.75" customHeight="1">
      <c r="B27" s="40"/>
      <c r="C27" s="41"/>
      <c r="D27" s="126" t="s">
        <v>37</v>
      </c>
      <c r="E27" s="41"/>
      <c r="F27" s="41"/>
      <c r="G27" s="41"/>
      <c r="H27" s="41"/>
      <c r="I27" s="117"/>
      <c r="J27" s="127">
        <f>ROUND(J80,2)</f>
        <v>0</v>
      </c>
      <c r="K27" s="44"/>
    </row>
    <row r="28" spans="2:11" s="1" customFormat="1" ht="6.75" customHeight="1">
      <c r="B28" s="40"/>
      <c r="C28" s="41"/>
      <c r="D28" s="84"/>
      <c r="E28" s="84"/>
      <c r="F28" s="84"/>
      <c r="G28" s="84"/>
      <c r="H28" s="84"/>
      <c r="I28" s="124"/>
      <c r="J28" s="84"/>
      <c r="K28" s="125"/>
    </row>
    <row r="29" spans="2:11" s="1" customFormat="1" ht="14.25" customHeight="1">
      <c r="B29" s="40"/>
      <c r="C29" s="41"/>
      <c r="D29" s="41"/>
      <c r="E29" s="41"/>
      <c r="F29" s="45" t="s">
        <v>39</v>
      </c>
      <c r="G29" s="41"/>
      <c r="H29" s="41"/>
      <c r="I29" s="128" t="s">
        <v>38</v>
      </c>
      <c r="J29" s="45" t="s">
        <v>40</v>
      </c>
      <c r="K29" s="44"/>
    </row>
    <row r="30" spans="2:11" s="1" customFormat="1" ht="14.25" customHeight="1">
      <c r="B30" s="40"/>
      <c r="C30" s="41"/>
      <c r="D30" s="48" t="s">
        <v>41</v>
      </c>
      <c r="E30" s="48" t="s">
        <v>42</v>
      </c>
      <c r="F30" s="129">
        <f>ROUND(SUM(BE80:BE144),2)</f>
        <v>0</v>
      </c>
      <c r="G30" s="41"/>
      <c r="H30" s="41"/>
      <c r="I30" s="130">
        <v>0.21</v>
      </c>
      <c r="J30" s="129">
        <f>ROUND(ROUND((SUM(BE80:BE144)),2)*I30,2)</f>
        <v>0</v>
      </c>
      <c r="K30" s="44"/>
    </row>
    <row r="31" spans="2:11" s="1" customFormat="1" ht="14.25" customHeight="1">
      <c r="B31" s="40"/>
      <c r="C31" s="41"/>
      <c r="D31" s="41"/>
      <c r="E31" s="48" t="s">
        <v>43</v>
      </c>
      <c r="F31" s="129">
        <f>ROUND(SUM(BF80:BF144),2)</f>
        <v>0</v>
      </c>
      <c r="G31" s="41"/>
      <c r="H31" s="41"/>
      <c r="I31" s="130">
        <v>0.15</v>
      </c>
      <c r="J31" s="129">
        <f>ROUND(ROUND((SUM(BF80:BF144)),2)*I31,2)</f>
        <v>0</v>
      </c>
      <c r="K31" s="44"/>
    </row>
    <row r="32" spans="2:11" s="1" customFormat="1" ht="14.25" customHeight="1" hidden="1">
      <c r="B32" s="40"/>
      <c r="C32" s="41"/>
      <c r="D32" s="41"/>
      <c r="E32" s="48" t="s">
        <v>44</v>
      </c>
      <c r="F32" s="129">
        <f>ROUND(SUM(BG80:BG144),2)</f>
        <v>0</v>
      </c>
      <c r="G32" s="41"/>
      <c r="H32" s="41"/>
      <c r="I32" s="130">
        <v>0.21</v>
      </c>
      <c r="J32" s="129">
        <v>0</v>
      </c>
      <c r="K32" s="44"/>
    </row>
    <row r="33" spans="2:11" s="1" customFormat="1" ht="14.25" customHeight="1" hidden="1">
      <c r="B33" s="40"/>
      <c r="C33" s="41"/>
      <c r="D33" s="41"/>
      <c r="E33" s="48" t="s">
        <v>45</v>
      </c>
      <c r="F33" s="129">
        <f>ROUND(SUM(BH80:BH144),2)</f>
        <v>0</v>
      </c>
      <c r="G33" s="41"/>
      <c r="H33" s="41"/>
      <c r="I33" s="130">
        <v>0.15</v>
      </c>
      <c r="J33" s="129">
        <v>0</v>
      </c>
      <c r="K33" s="44"/>
    </row>
    <row r="34" spans="2:11" s="1" customFormat="1" ht="14.25" customHeight="1" hidden="1">
      <c r="B34" s="40"/>
      <c r="C34" s="41"/>
      <c r="D34" s="41"/>
      <c r="E34" s="48" t="s">
        <v>46</v>
      </c>
      <c r="F34" s="129">
        <f>ROUND(SUM(BI80:BI144),2)</f>
        <v>0</v>
      </c>
      <c r="G34" s="41"/>
      <c r="H34" s="41"/>
      <c r="I34" s="130">
        <v>0</v>
      </c>
      <c r="J34" s="129">
        <v>0</v>
      </c>
      <c r="K34" s="44"/>
    </row>
    <row r="35" spans="2:11" s="1" customFormat="1" ht="6.75" customHeight="1">
      <c r="B35" s="40"/>
      <c r="C35" s="41"/>
      <c r="D35" s="41"/>
      <c r="E35" s="41"/>
      <c r="F35" s="41"/>
      <c r="G35" s="41"/>
      <c r="H35" s="41"/>
      <c r="I35" s="117"/>
      <c r="J35" s="41"/>
      <c r="K35" s="44"/>
    </row>
    <row r="36" spans="2:11" s="1" customFormat="1" ht="24.75" customHeight="1">
      <c r="B36" s="40"/>
      <c r="C36" s="131"/>
      <c r="D36" s="132" t="s">
        <v>47</v>
      </c>
      <c r="E36" s="78"/>
      <c r="F36" s="78"/>
      <c r="G36" s="133" t="s">
        <v>48</v>
      </c>
      <c r="H36" s="134" t="s">
        <v>49</v>
      </c>
      <c r="I36" s="135"/>
      <c r="J36" s="136">
        <f>SUM(J27:J34)</f>
        <v>0</v>
      </c>
      <c r="K36" s="137"/>
    </row>
    <row r="37" spans="2:11" s="1" customFormat="1" ht="14.25" customHeight="1">
      <c r="B37" s="55"/>
      <c r="C37" s="56"/>
      <c r="D37" s="56"/>
      <c r="E37" s="56"/>
      <c r="F37" s="56"/>
      <c r="G37" s="56"/>
      <c r="H37" s="56"/>
      <c r="I37" s="138"/>
      <c r="J37" s="56"/>
      <c r="K37" s="57"/>
    </row>
    <row r="41" spans="2:11" s="1" customFormat="1" ht="6.75" customHeight="1">
      <c r="B41" s="139"/>
      <c r="C41" s="140"/>
      <c r="D41" s="140"/>
      <c r="E41" s="140"/>
      <c r="F41" s="140"/>
      <c r="G41" s="140"/>
      <c r="H41" s="140"/>
      <c r="I41" s="141"/>
      <c r="J41" s="140"/>
      <c r="K41" s="142"/>
    </row>
    <row r="42" spans="2:11" s="1" customFormat="1" ht="36.75" customHeight="1">
      <c r="B42" s="40"/>
      <c r="C42" s="29" t="s">
        <v>96</v>
      </c>
      <c r="D42" s="41"/>
      <c r="E42" s="41"/>
      <c r="F42" s="41"/>
      <c r="G42" s="41"/>
      <c r="H42" s="41"/>
      <c r="I42" s="117"/>
      <c r="J42" s="41"/>
      <c r="K42" s="44"/>
    </row>
    <row r="43" spans="2:11" s="1" customFormat="1" ht="6.75" customHeight="1">
      <c r="B43" s="40"/>
      <c r="C43" s="41"/>
      <c r="D43" s="41"/>
      <c r="E43" s="41"/>
      <c r="F43" s="41"/>
      <c r="G43" s="41"/>
      <c r="H43" s="41"/>
      <c r="I43" s="117"/>
      <c r="J43" s="41"/>
      <c r="K43" s="44"/>
    </row>
    <row r="44" spans="2:11" s="1" customFormat="1" ht="14.25" customHeight="1">
      <c r="B44" s="40"/>
      <c r="C44" s="36" t="s">
        <v>18</v>
      </c>
      <c r="D44" s="41"/>
      <c r="E44" s="41"/>
      <c r="F44" s="41"/>
      <c r="G44" s="41"/>
      <c r="H44" s="41"/>
      <c r="I44" s="117"/>
      <c r="J44" s="41"/>
      <c r="K44" s="44"/>
    </row>
    <row r="45" spans="2:11" s="1" customFormat="1" ht="16.5" customHeight="1">
      <c r="B45" s="40"/>
      <c r="C45" s="41"/>
      <c r="D45" s="41"/>
      <c r="E45" s="376" t="str">
        <f>E7</f>
        <v>PID Březiněves, Praha 8</v>
      </c>
      <c r="F45" s="377"/>
      <c r="G45" s="377"/>
      <c r="H45" s="377"/>
      <c r="I45" s="117"/>
      <c r="J45" s="41"/>
      <c r="K45" s="44"/>
    </row>
    <row r="46" spans="2:11" s="1" customFormat="1" ht="14.25" customHeight="1">
      <c r="B46" s="40"/>
      <c r="C46" s="36" t="s">
        <v>94</v>
      </c>
      <c r="D46" s="41"/>
      <c r="E46" s="41"/>
      <c r="F46" s="41"/>
      <c r="G46" s="41"/>
      <c r="H46" s="41"/>
      <c r="I46" s="117"/>
      <c r="J46" s="41"/>
      <c r="K46" s="44"/>
    </row>
    <row r="47" spans="2:11" s="1" customFormat="1" ht="17.25" customHeight="1">
      <c r="B47" s="40"/>
      <c r="C47" s="41"/>
      <c r="D47" s="41"/>
      <c r="E47" s="378" t="str">
        <f>E9</f>
        <v>SO 200 - Veřejné osvětlení</v>
      </c>
      <c r="F47" s="379"/>
      <c r="G47" s="379"/>
      <c r="H47" s="379"/>
      <c r="I47" s="117"/>
      <c r="J47" s="41"/>
      <c r="K47" s="44"/>
    </row>
    <row r="48" spans="2:11" s="1" customFormat="1" ht="6.75" customHeight="1">
      <c r="B48" s="40"/>
      <c r="C48" s="41"/>
      <c r="D48" s="41"/>
      <c r="E48" s="41"/>
      <c r="F48" s="41"/>
      <c r="G48" s="41"/>
      <c r="H48" s="41"/>
      <c r="I48" s="117"/>
      <c r="J48" s="41"/>
      <c r="K48" s="44"/>
    </row>
    <row r="49" spans="2:11" s="1" customFormat="1" ht="18" customHeight="1">
      <c r="B49" s="40"/>
      <c r="C49" s="36" t="s">
        <v>23</v>
      </c>
      <c r="D49" s="41"/>
      <c r="E49" s="41"/>
      <c r="F49" s="34" t="str">
        <f>F12</f>
        <v>Praha 8</v>
      </c>
      <c r="G49" s="41"/>
      <c r="H49" s="41"/>
      <c r="I49" s="118" t="s">
        <v>25</v>
      </c>
      <c r="J49" s="119" t="str">
        <f>IF(J12="","",J12)</f>
        <v>12. 6. 2018</v>
      </c>
      <c r="K49" s="44"/>
    </row>
    <row r="50" spans="2:11" s="1" customFormat="1" ht="6.75" customHeight="1">
      <c r="B50" s="40"/>
      <c r="C50" s="41"/>
      <c r="D50" s="41"/>
      <c r="E50" s="41"/>
      <c r="F50" s="41"/>
      <c r="G50" s="41"/>
      <c r="H50" s="41"/>
      <c r="I50" s="117"/>
      <c r="J50" s="41"/>
      <c r="K50" s="44"/>
    </row>
    <row r="51" spans="2:11" s="1" customFormat="1" ht="15">
      <c r="B51" s="40"/>
      <c r="C51" s="36" t="s">
        <v>27</v>
      </c>
      <c r="D51" s="41"/>
      <c r="E51" s="41"/>
      <c r="F51" s="34" t="str">
        <f>E15</f>
        <v> </v>
      </c>
      <c r="G51" s="41"/>
      <c r="H51" s="41"/>
      <c r="I51" s="118" t="s">
        <v>33</v>
      </c>
      <c r="J51" s="367" t="str">
        <f>E21</f>
        <v> </v>
      </c>
      <c r="K51" s="44"/>
    </row>
    <row r="52" spans="2:11" s="1" customFormat="1" ht="14.25" customHeight="1">
      <c r="B52" s="40"/>
      <c r="C52" s="36" t="s">
        <v>31</v>
      </c>
      <c r="D52" s="41"/>
      <c r="E52" s="41"/>
      <c r="F52" s="34">
        <f>IF(E18="","",E18)</f>
      </c>
      <c r="G52" s="41"/>
      <c r="H52" s="41"/>
      <c r="I52" s="117"/>
      <c r="J52" s="371"/>
      <c r="K52" s="44"/>
    </row>
    <row r="53" spans="2:11" s="1" customFormat="1" ht="9.75" customHeight="1">
      <c r="B53" s="40"/>
      <c r="C53" s="41"/>
      <c r="D53" s="41"/>
      <c r="E53" s="41"/>
      <c r="F53" s="41"/>
      <c r="G53" s="41"/>
      <c r="H53" s="41"/>
      <c r="I53" s="117"/>
      <c r="J53" s="41"/>
      <c r="K53" s="44"/>
    </row>
    <row r="54" spans="2:11" s="1" customFormat="1" ht="29.25" customHeight="1">
      <c r="B54" s="40"/>
      <c r="C54" s="143" t="s">
        <v>97</v>
      </c>
      <c r="D54" s="131"/>
      <c r="E54" s="131"/>
      <c r="F54" s="131"/>
      <c r="G54" s="131"/>
      <c r="H54" s="131"/>
      <c r="I54" s="144"/>
      <c r="J54" s="145" t="s">
        <v>98</v>
      </c>
      <c r="K54" s="146"/>
    </row>
    <row r="55" spans="2:11" s="1" customFormat="1" ht="9.75" customHeight="1">
      <c r="B55" s="40"/>
      <c r="C55" s="41"/>
      <c r="D55" s="41"/>
      <c r="E55" s="41"/>
      <c r="F55" s="41"/>
      <c r="G55" s="41"/>
      <c r="H55" s="41"/>
      <c r="I55" s="117"/>
      <c r="J55" s="41"/>
      <c r="K55" s="44"/>
    </row>
    <row r="56" spans="2:47" s="1" customFormat="1" ht="29.25" customHeight="1">
      <c r="B56" s="40"/>
      <c r="C56" s="147" t="s">
        <v>99</v>
      </c>
      <c r="D56" s="41"/>
      <c r="E56" s="41"/>
      <c r="F56" s="41"/>
      <c r="G56" s="41"/>
      <c r="H56" s="41"/>
      <c r="I56" s="117"/>
      <c r="J56" s="127">
        <f>J80</f>
        <v>0</v>
      </c>
      <c r="K56" s="44"/>
      <c r="AU56" s="23" t="s">
        <v>100</v>
      </c>
    </row>
    <row r="57" spans="2:11" s="7" customFormat="1" ht="24.75" customHeight="1">
      <c r="B57" s="148"/>
      <c r="C57" s="149"/>
      <c r="D57" s="150" t="s">
        <v>826</v>
      </c>
      <c r="E57" s="151"/>
      <c r="F57" s="151"/>
      <c r="G57" s="151"/>
      <c r="H57" s="151"/>
      <c r="I57" s="152"/>
      <c r="J57" s="153">
        <f>J81</f>
        <v>0</v>
      </c>
      <c r="K57" s="154"/>
    </row>
    <row r="58" spans="2:11" s="7" customFormat="1" ht="24.75" customHeight="1">
      <c r="B58" s="148"/>
      <c r="C58" s="149"/>
      <c r="D58" s="150" t="s">
        <v>827</v>
      </c>
      <c r="E58" s="151"/>
      <c r="F58" s="151"/>
      <c r="G58" s="151"/>
      <c r="H58" s="151"/>
      <c r="I58" s="152"/>
      <c r="J58" s="153">
        <f>J104</f>
        <v>0</v>
      </c>
      <c r="K58" s="154"/>
    </row>
    <row r="59" spans="2:11" s="7" customFormat="1" ht="24.75" customHeight="1">
      <c r="B59" s="148"/>
      <c r="C59" s="149"/>
      <c r="D59" s="150" t="s">
        <v>828</v>
      </c>
      <c r="E59" s="151"/>
      <c r="F59" s="151"/>
      <c r="G59" s="151"/>
      <c r="H59" s="151"/>
      <c r="I59" s="152"/>
      <c r="J59" s="153">
        <f>J118</f>
        <v>0</v>
      </c>
      <c r="K59" s="154"/>
    </row>
    <row r="60" spans="2:11" s="7" customFormat="1" ht="24.75" customHeight="1">
      <c r="B60" s="148"/>
      <c r="C60" s="149"/>
      <c r="D60" s="150" t="s">
        <v>829</v>
      </c>
      <c r="E60" s="151"/>
      <c r="F60" s="151"/>
      <c r="G60" s="151"/>
      <c r="H60" s="151"/>
      <c r="I60" s="152"/>
      <c r="J60" s="153">
        <f>J139</f>
        <v>0</v>
      </c>
      <c r="K60" s="154"/>
    </row>
    <row r="61" spans="2:11" s="1" customFormat="1" ht="21.75" customHeight="1">
      <c r="B61" s="40"/>
      <c r="C61" s="41"/>
      <c r="D61" s="41"/>
      <c r="E61" s="41"/>
      <c r="F61" s="41"/>
      <c r="G61" s="41"/>
      <c r="H61" s="41"/>
      <c r="I61" s="117"/>
      <c r="J61" s="41"/>
      <c r="K61" s="44"/>
    </row>
    <row r="62" spans="2:11" s="1" customFormat="1" ht="6.75" customHeight="1">
      <c r="B62" s="55"/>
      <c r="C62" s="56"/>
      <c r="D62" s="56"/>
      <c r="E62" s="56"/>
      <c r="F62" s="56"/>
      <c r="G62" s="56"/>
      <c r="H62" s="56"/>
      <c r="I62" s="138"/>
      <c r="J62" s="56"/>
      <c r="K62" s="57"/>
    </row>
    <row r="66" spans="2:12" s="1" customFormat="1" ht="6.75" customHeight="1">
      <c r="B66" s="58"/>
      <c r="C66" s="59"/>
      <c r="D66" s="59"/>
      <c r="E66" s="59"/>
      <c r="F66" s="59"/>
      <c r="G66" s="59"/>
      <c r="H66" s="59"/>
      <c r="I66" s="141"/>
      <c r="J66" s="59"/>
      <c r="K66" s="59"/>
      <c r="L66" s="60"/>
    </row>
    <row r="67" spans="2:12" s="1" customFormat="1" ht="36.75" customHeight="1">
      <c r="B67" s="40"/>
      <c r="C67" s="61" t="s">
        <v>112</v>
      </c>
      <c r="D67" s="62"/>
      <c r="E67" s="62"/>
      <c r="F67" s="62"/>
      <c r="G67" s="62"/>
      <c r="H67" s="62"/>
      <c r="I67" s="162"/>
      <c r="J67" s="62"/>
      <c r="K67" s="62"/>
      <c r="L67" s="60"/>
    </row>
    <row r="68" spans="2:12" s="1" customFormat="1" ht="6.75" customHeight="1">
      <c r="B68" s="40"/>
      <c r="C68" s="62"/>
      <c r="D68" s="62"/>
      <c r="E68" s="62"/>
      <c r="F68" s="62"/>
      <c r="G68" s="62"/>
      <c r="H68" s="62"/>
      <c r="I68" s="162"/>
      <c r="J68" s="62"/>
      <c r="K68" s="62"/>
      <c r="L68" s="60"/>
    </row>
    <row r="69" spans="2:12" s="1" customFormat="1" ht="14.25" customHeight="1">
      <c r="B69" s="40"/>
      <c r="C69" s="64" t="s">
        <v>18</v>
      </c>
      <c r="D69" s="62"/>
      <c r="E69" s="62"/>
      <c r="F69" s="62"/>
      <c r="G69" s="62"/>
      <c r="H69" s="62"/>
      <c r="I69" s="162"/>
      <c r="J69" s="62"/>
      <c r="K69" s="62"/>
      <c r="L69" s="60"/>
    </row>
    <row r="70" spans="2:12" s="1" customFormat="1" ht="16.5" customHeight="1">
      <c r="B70" s="40"/>
      <c r="C70" s="62"/>
      <c r="D70" s="62"/>
      <c r="E70" s="372" t="str">
        <f>E7</f>
        <v>PID Březiněves, Praha 8</v>
      </c>
      <c r="F70" s="373"/>
      <c r="G70" s="373"/>
      <c r="H70" s="373"/>
      <c r="I70" s="162"/>
      <c r="J70" s="62"/>
      <c r="K70" s="62"/>
      <c r="L70" s="60"/>
    </row>
    <row r="71" spans="2:12" s="1" customFormat="1" ht="14.25" customHeight="1">
      <c r="B71" s="40"/>
      <c r="C71" s="64" t="s">
        <v>94</v>
      </c>
      <c r="D71" s="62"/>
      <c r="E71" s="62"/>
      <c r="F71" s="62"/>
      <c r="G71" s="62"/>
      <c r="H71" s="62"/>
      <c r="I71" s="162"/>
      <c r="J71" s="62"/>
      <c r="K71" s="62"/>
      <c r="L71" s="60"/>
    </row>
    <row r="72" spans="2:12" s="1" customFormat="1" ht="17.25" customHeight="1">
      <c r="B72" s="40"/>
      <c r="C72" s="62"/>
      <c r="D72" s="62"/>
      <c r="E72" s="339" t="str">
        <f>E9</f>
        <v>SO 200 - Veřejné osvětlení</v>
      </c>
      <c r="F72" s="374"/>
      <c r="G72" s="374"/>
      <c r="H72" s="374"/>
      <c r="I72" s="162"/>
      <c r="J72" s="62"/>
      <c r="K72" s="62"/>
      <c r="L72" s="60"/>
    </row>
    <row r="73" spans="2:12" s="1" customFormat="1" ht="6.75" customHeight="1">
      <c r="B73" s="40"/>
      <c r="C73" s="62"/>
      <c r="D73" s="62"/>
      <c r="E73" s="62"/>
      <c r="F73" s="62"/>
      <c r="G73" s="62"/>
      <c r="H73" s="62"/>
      <c r="I73" s="162"/>
      <c r="J73" s="62"/>
      <c r="K73" s="62"/>
      <c r="L73" s="60"/>
    </row>
    <row r="74" spans="2:12" s="1" customFormat="1" ht="18" customHeight="1">
      <c r="B74" s="40"/>
      <c r="C74" s="64" t="s">
        <v>23</v>
      </c>
      <c r="D74" s="62"/>
      <c r="E74" s="62"/>
      <c r="F74" s="163" t="str">
        <f>F12</f>
        <v>Praha 8</v>
      </c>
      <c r="G74" s="62"/>
      <c r="H74" s="62"/>
      <c r="I74" s="164" t="s">
        <v>25</v>
      </c>
      <c r="J74" s="72" t="str">
        <f>IF(J12="","",J12)</f>
        <v>12. 6. 2018</v>
      </c>
      <c r="K74" s="62"/>
      <c r="L74" s="60"/>
    </row>
    <row r="75" spans="2:12" s="1" customFormat="1" ht="6.75" customHeight="1">
      <c r="B75" s="40"/>
      <c r="C75" s="62"/>
      <c r="D75" s="62"/>
      <c r="E75" s="62"/>
      <c r="F75" s="62"/>
      <c r="G75" s="62"/>
      <c r="H75" s="62"/>
      <c r="I75" s="162"/>
      <c r="J75" s="62"/>
      <c r="K75" s="62"/>
      <c r="L75" s="60"/>
    </row>
    <row r="76" spans="2:12" s="1" customFormat="1" ht="15">
      <c r="B76" s="40"/>
      <c r="C76" s="64" t="s">
        <v>27</v>
      </c>
      <c r="D76" s="62"/>
      <c r="E76" s="62"/>
      <c r="F76" s="163" t="str">
        <f>E15</f>
        <v> </v>
      </c>
      <c r="G76" s="62"/>
      <c r="H76" s="62"/>
      <c r="I76" s="164" t="s">
        <v>33</v>
      </c>
      <c r="J76" s="163" t="str">
        <f>E21</f>
        <v> </v>
      </c>
      <c r="K76" s="62"/>
      <c r="L76" s="60"/>
    </row>
    <row r="77" spans="2:12" s="1" customFormat="1" ht="14.25" customHeight="1">
      <c r="B77" s="40"/>
      <c r="C77" s="64" t="s">
        <v>31</v>
      </c>
      <c r="D77" s="62"/>
      <c r="E77" s="62"/>
      <c r="F77" s="163">
        <f>IF(E18="","",E18)</f>
      </c>
      <c r="G77" s="62"/>
      <c r="H77" s="62"/>
      <c r="I77" s="162"/>
      <c r="J77" s="62"/>
      <c r="K77" s="62"/>
      <c r="L77" s="60"/>
    </row>
    <row r="78" spans="2:12" s="1" customFormat="1" ht="9.75" customHeight="1">
      <c r="B78" s="40"/>
      <c r="C78" s="62"/>
      <c r="D78" s="62"/>
      <c r="E78" s="62"/>
      <c r="F78" s="62"/>
      <c r="G78" s="62"/>
      <c r="H78" s="62"/>
      <c r="I78" s="162"/>
      <c r="J78" s="62"/>
      <c r="K78" s="62"/>
      <c r="L78" s="60"/>
    </row>
    <row r="79" spans="2:20" s="9" customFormat="1" ht="29.25" customHeight="1">
      <c r="B79" s="165"/>
      <c r="C79" s="166" t="s">
        <v>113</v>
      </c>
      <c r="D79" s="167" t="s">
        <v>56</v>
      </c>
      <c r="E79" s="167" t="s">
        <v>52</v>
      </c>
      <c r="F79" s="167" t="s">
        <v>114</v>
      </c>
      <c r="G79" s="167" t="s">
        <v>115</v>
      </c>
      <c r="H79" s="167" t="s">
        <v>116</v>
      </c>
      <c r="I79" s="168" t="s">
        <v>117</v>
      </c>
      <c r="J79" s="167" t="s">
        <v>98</v>
      </c>
      <c r="K79" s="169" t="s">
        <v>118</v>
      </c>
      <c r="L79" s="170"/>
      <c r="M79" s="80" t="s">
        <v>119</v>
      </c>
      <c r="N79" s="81" t="s">
        <v>41</v>
      </c>
      <c r="O79" s="81" t="s">
        <v>120</v>
      </c>
      <c r="P79" s="81" t="s">
        <v>121</v>
      </c>
      <c r="Q79" s="81" t="s">
        <v>122</v>
      </c>
      <c r="R79" s="81" t="s">
        <v>123</v>
      </c>
      <c r="S79" s="81" t="s">
        <v>124</v>
      </c>
      <c r="T79" s="82" t="s">
        <v>125</v>
      </c>
    </row>
    <row r="80" spans="2:63" s="1" customFormat="1" ht="29.25" customHeight="1">
      <c r="B80" s="40"/>
      <c r="C80" s="86" t="s">
        <v>99</v>
      </c>
      <c r="D80" s="62"/>
      <c r="E80" s="62"/>
      <c r="F80" s="62"/>
      <c r="G80" s="62"/>
      <c r="H80" s="62"/>
      <c r="I80" s="162"/>
      <c r="J80" s="171">
        <f>BK80</f>
        <v>0</v>
      </c>
      <c r="K80" s="62"/>
      <c r="L80" s="60"/>
      <c r="M80" s="83"/>
      <c r="N80" s="84"/>
      <c r="O80" s="84"/>
      <c r="P80" s="172">
        <f>P81+P104+P118+P139</f>
        <v>0</v>
      </c>
      <c r="Q80" s="84"/>
      <c r="R80" s="172">
        <f>R81+R104+R118+R139</f>
        <v>0</v>
      </c>
      <c r="S80" s="84"/>
      <c r="T80" s="173">
        <f>T81+T104+T118+T139</f>
        <v>0</v>
      </c>
      <c r="AT80" s="23" t="s">
        <v>70</v>
      </c>
      <c r="AU80" s="23" t="s">
        <v>100</v>
      </c>
      <c r="BK80" s="174">
        <f>BK81+BK104+BK118+BK139</f>
        <v>0</v>
      </c>
    </row>
    <row r="81" spans="2:63" s="10" customFormat="1" ht="36.75" customHeight="1">
      <c r="B81" s="175"/>
      <c r="C81" s="176"/>
      <c r="D81" s="177" t="s">
        <v>70</v>
      </c>
      <c r="E81" s="178" t="s">
        <v>81</v>
      </c>
      <c r="F81" s="178" t="s">
        <v>129</v>
      </c>
      <c r="G81" s="176"/>
      <c r="H81" s="176"/>
      <c r="I81" s="179"/>
      <c r="J81" s="180">
        <f>BK81</f>
        <v>0</v>
      </c>
      <c r="K81" s="176"/>
      <c r="L81" s="181"/>
      <c r="M81" s="182"/>
      <c r="N81" s="183"/>
      <c r="O81" s="183"/>
      <c r="P81" s="184">
        <f>SUM(P82:P103)</f>
        <v>0</v>
      </c>
      <c r="Q81" s="183"/>
      <c r="R81" s="184">
        <f>SUM(R82:R103)</f>
        <v>0</v>
      </c>
      <c r="S81" s="183"/>
      <c r="T81" s="185">
        <f>SUM(T82:T103)</f>
        <v>0</v>
      </c>
      <c r="AR81" s="186" t="s">
        <v>79</v>
      </c>
      <c r="AT81" s="187" t="s">
        <v>70</v>
      </c>
      <c r="AU81" s="187" t="s">
        <v>71</v>
      </c>
      <c r="AY81" s="186" t="s">
        <v>128</v>
      </c>
      <c r="BK81" s="188">
        <f>SUM(BK82:BK103)</f>
        <v>0</v>
      </c>
    </row>
    <row r="82" spans="2:65" s="1" customFormat="1" ht="16.5" customHeight="1">
      <c r="B82" s="40"/>
      <c r="C82" s="191" t="s">
        <v>79</v>
      </c>
      <c r="D82" s="191" t="s">
        <v>130</v>
      </c>
      <c r="E82" s="192" t="s">
        <v>830</v>
      </c>
      <c r="F82" s="193" t="s">
        <v>831</v>
      </c>
      <c r="G82" s="194" t="s">
        <v>832</v>
      </c>
      <c r="H82" s="195">
        <v>1</v>
      </c>
      <c r="I82" s="196"/>
      <c r="J82" s="197">
        <f aca="true" t="shared" si="0" ref="J82:J89">ROUND(I82*H82,2)</f>
        <v>0</v>
      </c>
      <c r="K82" s="193" t="s">
        <v>21</v>
      </c>
      <c r="L82" s="60"/>
      <c r="M82" s="198" t="s">
        <v>21</v>
      </c>
      <c r="N82" s="199" t="s">
        <v>42</v>
      </c>
      <c r="O82" s="41"/>
      <c r="P82" s="200">
        <f aca="true" t="shared" si="1" ref="P82:P89">O82*H82</f>
        <v>0</v>
      </c>
      <c r="Q82" s="200">
        <v>0</v>
      </c>
      <c r="R82" s="200">
        <f aca="true" t="shared" si="2" ref="R82:R89">Q82*H82</f>
        <v>0</v>
      </c>
      <c r="S82" s="200">
        <v>0</v>
      </c>
      <c r="T82" s="201">
        <f aca="true" t="shared" si="3" ref="T82:T89">S82*H82</f>
        <v>0</v>
      </c>
      <c r="AR82" s="23" t="s">
        <v>135</v>
      </c>
      <c r="AT82" s="23" t="s">
        <v>130</v>
      </c>
      <c r="AU82" s="23" t="s">
        <v>79</v>
      </c>
      <c r="AY82" s="23" t="s">
        <v>128</v>
      </c>
      <c r="BE82" s="202">
        <f aca="true" t="shared" si="4" ref="BE82:BE89">IF(N82="základní",J82,0)</f>
        <v>0</v>
      </c>
      <c r="BF82" s="202">
        <f aca="true" t="shared" si="5" ref="BF82:BF89">IF(N82="snížená",J82,0)</f>
        <v>0</v>
      </c>
      <c r="BG82" s="202">
        <f aca="true" t="shared" si="6" ref="BG82:BG89">IF(N82="zákl. přenesená",J82,0)</f>
        <v>0</v>
      </c>
      <c r="BH82" s="202">
        <f aca="true" t="shared" si="7" ref="BH82:BH89">IF(N82="sníž. přenesená",J82,0)</f>
        <v>0</v>
      </c>
      <c r="BI82" s="202">
        <f aca="true" t="shared" si="8" ref="BI82:BI89">IF(N82="nulová",J82,0)</f>
        <v>0</v>
      </c>
      <c r="BJ82" s="23" t="s">
        <v>79</v>
      </c>
      <c r="BK82" s="202">
        <f aca="true" t="shared" si="9" ref="BK82:BK89">ROUND(I82*H82,2)</f>
        <v>0</v>
      </c>
      <c r="BL82" s="23" t="s">
        <v>135</v>
      </c>
      <c r="BM82" s="23" t="s">
        <v>833</v>
      </c>
    </row>
    <row r="83" spans="2:65" s="1" customFormat="1" ht="16.5" customHeight="1">
      <c r="B83" s="40"/>
      <c r="C83" s="191" t="s">
        <v>81</v>
      </c>
      <c r="D83" s="191" t="s">
        <v>130</v>
      </c>
      <c r="E83" s="192" t="s">
        <v>834</v>
      </c>
      <c r="F83" s="193" t="s">
        <v>835</v>
      </c>
      <c r="G83" s="194" t="s">
        <v>249</v>
      </c>
      <c r="H83" s="195">
        <v>4.5</v>
      </c>
      <c r="I83" s="196"/>
      <c r="J83" s="197">
        <f t="shared" si="0"/>
        <v>0</v>
      </c>
      <c r="K83" s="193" t="s">
        <v>21</v>
      </c>
      <c r="L83" s="60"/>
      <c r="M83" s="198" t="s">
        <v>21</v>
      </c>
      <c r="N83" s="199" t="s">
        <v>42</v>
      </c>
      <c r="O83" s="41"/>
      <c r="P83" s="200">
        <f t="shared" si="1"/>
        <v>0</v>
      </c>
      <c r="Q83" s="200">
        <v>0</v>
      </c>
      <c r="R83" s="200">
        <f t="shared" si="2"/>
        <v>0</v>
      </c>
      <c r="S83" s="200">
        <v>0</v>
      </c>
      <c r="T83" s="201">
        <f t="shared" si="3"/>
        <v>0</v>
      </c>
      <c r="AR83" s="23" t="s">
        <v>135</v>
      </c>
      <c r="AT83" s="23" t="s">
        <v>130</v>
      </c>
      <c r="AU83" s="23" t="s">
        <v>79</v>
      </c>
      <c r="AY83" s="23" t="s">
        <v>128</v>
      </c>
      <c r="BE83" s="202">
        <f t="shared" si="4"/>
        <v>0</v>
      </c>
      <c r="BF83" s="202">
        <f t="shared" si="5"/>
        <v>0</v>
      </c>
      <c r="BG83" s="202">
        <f t="shared" si="6"/>
        <v>0</v>
      </c>
      <c r="BH83" s="202">
        <f t="shared" si="7"/>
        <v>0</v>
      </c>
      <c r="BI83" s="202">
        <f t="shared" si="8"/>
        <v>0</v>
      </c>
      <c r="BJ83" s="23" t="s">
        <v>79</v>
      </c>
      <c r="BK83" s="202">
        <f t="shared" si="9"/>
        <v>0</v>
      </c>
      <c r="BL83" s="23" t="s">
        <v>135</v>
      </c>
      <c r="BM83" s="23" t="s">
        <v>836</v>
      </c>
    </row>
    <row r="84" spans="2:65" s="1" customFormat="1" ht="16.5" customHeight="1">
      <c r="B84" s="40"/>
      <c r="C84" s="191" t="s">
        <v>148</v>
      </c>
      <c r="D84" s="191" t="s">
        <v>130</v>
      </c>
      <c r="E84" s="192" t="s">
        <v>837</v>
      </c>
      <c r="F84" s="193" t="s">
        <v>838</v>
      </c>
      <c r="G84" s="194" t="s">
        <v>215</v>
      </c>
      <c r="H84" s="195">
        <v>710</v>
      </c>
      <c r="I84" s="196"/>
      <c r="J84" s="197">
        <f t="shared" si="0"/>
        <v>0</v>
      </c>
      <c r="K84" s="193" t="s">
        <v>21</v>
      </c>
      <c r="L84" s="60"/>
      <c r="M84" s="198" t="s">
        <v>21</v>
      </c>
      <c r="N84" s="199" t="s">
        <v>42</v>
      </c>
      <c r="O84" s="41"/>
      <c r="P84" s="200">
        <f t="shared" si="1"/>
        <v>0</v>
      </c>
      <c r="Q84" s="200">
        <v>0</v>
      </c>
      <c r="R84" s="200">
        <f t="shared" si="2"/>
        <v>0</v>
      </c>
      <c r="S84" s="200">
        <v>0</v>
      </c>
      <c r="T84" s="201">
        <f t="shared" si="3"/>
        <v>0</v>
      </c>
      <c r="AR84" s="23" t="s">
        <v>135</v>
      </c>
      <c r="AT84" s="23" t="s">
        <v>130</v>
      </c>
      <c r="AU84" s="23" t="s">
        <v>79</v>
      </c>
      <c r="AY84" s="23" t="s">
        <v>128</v>
      </c>
      <c r="BE84" s="202">
        <f t="shared" si="4"/>
        <v>0</v>
      </c>
      <c r="BF84" s="202">
        <f t="shared" si="5"/>
        <v>0</v>
      </c>
      <c r="BG84" s="202">
        <f t="shared" si="6"/>
        <v>0</v>
      </c>
      <c r="BH84" s="202">
        <f t="shared" si="7"/>
        <v>0</v>
      </c>
      <c r="BI84" s="202">
        <f t="shared" si="8"/>
        <v>0</v>
      </c>
      <c r="BJ84" s="23" t="s">
        <v>79</v>
      </c>
      <c r="BK84" s="202">
        <f t="shared" si="9"/>
        <v>0</v>
      </c>
      <c r="BL84" s="23" t="s">
        <v>135</v>
      </c>
      <c r="BM84" s="23" t="s">
        <v>839</v>
      </c>
    </row>
    <row r="85" spans="2:65" s="1" customFormat="1" ht="16.5" customHeight="1">
      <c r="B85" s="40"/>
      <c r="C85" s="191" t="s">
        <v>135</v>
      </c>
      <c r="D85" s="191" t="s">
        <v>130</v>
      </c>
      <c r="E85" s="192" t="s">
        <v>840</v>
      </c>
      <c r="F85" s="193" t="s">
        <v>841</v>
      </c>
      <c r="G85" s="194" t="s">
        <v>509</v>
      </c>
      <c r="H85" s="195">
        <v>3</v>
      </c>
      <c r="I85" s="196"/>
      <c r="J85" s="197">
        <f t="shared" si="0"/>
        <v>0</v>
      </c>
      <c r="K85" s="193" t="s">
        <v>21</v>
      </c>
      <c r="L85" s="60"/>
      <c r="M85" s="198" t="s">
        <v>21</v>
      </c>
      <c r="N85" s="199" t="s">
        <v>42</v>
      </c>
      <c r="O85" s="41"/>
      <c r="P85" s="200">
        <f t="shared" si="1"/>
        <v>0</v>
      </c>
      <c r="Q85" s="200">
        <v>0</v>
      </c>
      <c r="R85" s="200">
        <f t="shared" si="2"/>
        <v>0</v>
      </c>
      <c r="S85" s="200">
        <v>0</v>
      </c>
      <c r="T85" s="201">
        <f t="shared" si="3"/>
        <v>0</v>
      </c>
      <c r="AR85" s="23" t="s">
        <v>135</v>
      </c>
      <c r="AT85" s="23" t="s">
        <v>130</v>
      </c>
      <c r="AU85" s="23" t="s">
        <v>79</v>
      </c>
      <c r="AY85" s="23" t="s">
        <v>128</v>
      </c>
      <c r="BE85" s="202">
        <f t="shared" si="4"/>
        <v>0</v>
      </c>
      <c r="BF85" s="202">
        <f t="shared" si="5"/>
        <v>0</v>
      </c>
      <c r="BG85" s="202">
        <f t="shared" si="6"/>
        <v>0</v>
      </c>
      <c r="BH85" s="202">
        <f t="shared" si="7"/>
        <v>0</v>
      </c>
      <c r="BI85" s="202">
        <f t="shared" si="8"/>
        <v>0</v>
      </c>
      <c r="BJ85" s="23" t="s">
        <v>79</v>
      </c>
      <c r="BK85" s="202">
        <f t="shared" si="9"/>
        <v>0</v>
      </c>
      <c r="BL85" s="23" t="s">
        <v>135</v>
      </c>
      <c r="BM85" s="23" t="s">
        <v>842</v>
      </c>
    </row>
    <row r="86" spans="2:65" s="1" customFormat="1" ht="16.5" customHeight="1">
      <c r="B86" s="40"/>
      <c r="C86" s="191" t="s">
        <v>154</v>
      </c>
      <c r="D86" s="191" t="s">
        <v>130</v>
      </c>
      <c r="E86" s="192" t="s">
        <v>843</v>
      </c>
      <c r="F86" s="193" t="s">
        <v>844</v>
      </c>
      <c r="G86" s="194" t="s">
        <v>509</v>
      </c>
      <c r="H86" s="195">
        <v>3</v>
      </c>
      <c r="I86" s="196"/>
      <c r="J86" s="197">
        <f t="shared" si="0"/>
        <v>0</v>
      </c>
      <c r="K86" s="193" t="s">
        <v>21</v>
      </c>
      <c r="L86" s="60"/>
      <c r="M86" s="198" t="s">
        <v>21</v>
      </c>
      <c r="N86" s="199" t="s">
        <v>42</v>
      </c>
      <c r="O86" s="41"/>
      <c r="P86" s="200">
        <f t="shared" si="1"/>
        <v>0</v>
      </c>
      <c r="Q86" s="200">
        <v>0</v>
      </c>
      <c r="R86" s="200">
        <f t="shared" si="2"/>
        <v>0</v>
      </c>
      <c r="S86" s="200">
        <v>0</v>
      </c>
      <c r="T86" s="201">
        <f t="shared" si="3"/>
        <v>0</v>
      </c>
      <c r="AR86" s="23" t="s">
        <v>135</v>
      </c>
      <c r="AT86" s="23" t="s">
        <v>130</v>
      </c>
      <c r="AU86" s="23" t="s">
        <v>79</v>
      </c>
      <c r="AY86" s="23" t="s">
        <v>128</v>
      </c>
      <c r="BE86" s="202">
        <f t="shared" si="4"/>
        <v>0</v>
      </c>
      <c r="BF86" s="202">
        <f t="shared" si="5"/>
        <v>0</v>
      </c>
      <c r="BG86" s="202">
        <f t="shared" si="6"/>
        <v>0</v>
      </c>
      <c r="BH86" s="202">
        <f t="shared" si="7"/>
        <v>0</v>
      </c>
      <c r="BI86" s="202">
        <f t="shared" si="8"/>
        <v>0</v>
      </c>
      <c r="BJ86" s="23" t="s">
        <v>79</v>
      </c>
      <c r="BK86" s="202">
        <f t="shared" si="9"/>
        <v>0</v>
      </c>
      <c r="BL86" s="23" t="s">
        <v>135</v>
      </c>
      <c r="BM86" s="23" t="s">
        <v>845</v>
      </c>
    </row>
    <row r="87" spans="2:65" s="1" customFormat="1" ht="16.5" customHeight="1">
      <c r="B87" s="40"/>
      <c r="C87" s="191" t="s">
        <v>164</v>
      </c>
      <c r="D87" s="191" t="s">
        <v>130</v>
      </c>
      <c r="E87" s="192" t="s">
        <v>846</v>
      </c>
      <c r="F87" s="193" t="s">
        <v>847</v>
      </c>
      <c r="G87" s="194" t="s">
        <v>215</v>
      </c>
      <c r="H87" s="195">
        <v>710</v>
      </c>
      <c r="I87" s="196"/>
      <c r="J87" s="197">
        <f t="shared" si="0"/>
        <v>0</v>
      </c>
      <c r="K87" s="193" t="s">
        <v>21</v>
      </c>
      <c r="L87" s="60"/>
      <c r="M87" s="198" t="s">
        <v>21</v>
      </c>
      <c r="N87" s="199" t="s">
        <v>42</v>
      </c>
      <c r="O87" s="41"/>
      <c r="P87" s="200">
        <f t="shared" si="1"/>
        <v>0</v>
      </c>
      <c r="Q87" s="200">
        <v>0</v>
      </c>
      <c r="R87" s="200">
        <f t="shared" si="2"/>
        <v>0</v>
      </c>
      <c r="S87" s="200">
        <v>0</v>
      </c>
      <c r="T87" s="201">
        <f t="shared" si="3"/>
        <v>0</v>
      </c>
      <c r="AR87" s="23" t="s">
        <v>135</v>
      </c>
      <c r="AT87" s="23" t="s">
        <v>130</v>
      </c>
      <c r="AU87" s="23" t="s">
        <v>79</v>
      </c>
      <c r="AY87" s="23" t="s">
        <v>128</v>
      </c>
      <c r="BE87" s="202">
        <f t="shared" si="4"/>
        <v>0</v>
      </c>
      <c r="BF87" s="202">
        <f t="shared" si="5"/>
        <v>0</v>
      </c>
      <c r="BG87" s="202">
        <f t="shared" si="6"/>
        <v>0</v>
      </c>
      <c r="BH87" s="202">
        <f t="shared" si="7"/>
        <v>0</v>
      </c>
      <c r="BI87" s="202">
        <f t="shared" si="8"/>
        <v>0</v>
      </c>
      <c r="BJ87" s="23" t="s">
        <v>79</v>
      </c>
      <c r="BK87" s="202">
        <f t="shared" si="9"/>
        <v>0</v>
      </c>
      <c r="BL87" s="23" t="s">
        <v>135</v>
      </c>
      <c r="BM87" s="23" t="s">
        <v>848</v>
      </c>
    </row>
    <row r="88" spans="2:65" s="1" customFormat="1" ht="16.5" customHeight="1">
      <c r="B88" s="40"/>
      <c r="C88" s="191" t="s">
        <v>170</v>
      </c>
      <c r="D88" s="191" t="s">
        <v>130</v>
      </c>
      <c r="E88" s="192" t="s">
        <v>849</v>
      </c>
      <c r="F88" s="193" t="s">
        <v>850</v>
      </c>
      <c r="G88" s="194" t="s">
        <v>215</v>
      </c>
      <c r="H88" s="195">
        <v>15</v>
      </c>
      <c r="I88" s="196"/>
      <c r="J88" s="197">
        <f t="shared" si="0"/>
        <v>0</v>
      </c>
      <c r="K88" s="193" t="s">
        <v>21</v>
      </c>
      <c r="L88" s="60"/>
      <c r="M88" s="198" t="s">
        <v>21</v>
      </c>
      <c r="N88" s="199" t="s">
        <v>42</v>
      </c>
      <c r="O88" s="41"/>
      <c r="P88" s="200">
        <f t="shared" si="1"/>
        <v>0</v>
      </c>
      <c r="Q88" s="200">
        <v>0</v>
      </c>
      <c r="R88" s="200">
        <f t="shared" si="2"/>
        <v>0</v>
      </c>
      <c r="S88" s="200">
        <v>0</v>
      </c>
      <c r="T88" s="201">
        <f t="shared" si="3"/>
        <v>0</v>
      </c>
      <c r="AR88" s="23" t="s">
        <v>135</v>
      </c>
      <c r="AT88" s="23" t="s">
        <v>130</v>
      </c>
      <c r="AU88" s="23" t="s">
        <v>79</v>
      </c>
      <c r="AY88" s="23" t="s">
        <v>128</v>
      </c>
      <c r="BE88" s="202">
        <f t="shared" si="4"/>
        <v>0</v>
      </c>
      <c r="BF88" s="202">
        <f t="shared" si="5"/>
        <v>0</v>
      </c>
      <c r="BG88" s="202">
        <f t="shared" si="6"/>
        <v>0</v>
      </c>
      <c r="BH88" s="202">
        <f t="shared" si="7"/>
        <v>0</v>
      </c>
      <c r="BI88" s="202">
        <f t="shared" si="8"/>
        <v>0</v>
      </c>
      <c r="BJ88" s="23" t="s">
        <v>79</v>
      </c>
      <c r="BK88" s="202">
        <f t="shared" si="9"/>
        <v>0</v>
      </c>
      <c r="BL88" s="23" t="s">
        <v>135</v>
      </c>
      <c r="BM88" s="23" t="s">
        <v>851</v>
      </c>
    </row>
    <row r="89" spans="2:65" s="1" customFormat="1" ht="16.5" customHeight="1">
      <c r="B89" s="40"/>
      <c r="C89" s="191" t="s">
        <v>176</v>
      </c>
      <c r="D89" s="191" t="s">
        <v>130</v>
      </c>
      <c r="E89" s="192" t="s">
        <v>852</v>
      </c>
      <c r="F89" s="193" t="s">
        <v>853</v>
      </c>
      <c r="G89" s="194" t="s">
        <v>249</v>
      </c>
      <c r="H89" s="195">
        <v>31.95</v>
      </c>
      <c r="I89" s="196"/>
      <c r="J89" s="197">
        <f t="shared" si="0"/>
        <v>0</v>
      </c>
      <c r="K89" s="193" t="s">
        <v>21</v>
      </c>
      <c r="L89" s="60"/>
      <c r="M89" s="198" t="s">
        <v>21</v>
      </c>
      <c r="N89" s="199" t="s">
        <v>42</v>
      </c>
      <c r="O89" s="41"/>
      <c r="P89" s="200">
        <f t="shared" si="1"/>
        <v>0</v>
      </c>
      <c r="Q89" s="200">
        <v>0</v>
      </c>
      <c r="R89" s="200">
        <f t="shared" si="2"/>
        <v>0</v>
      </c>
      <c r="S89" s="200">
        <v>0</v>
      </c>
      <c r="T89" s="201">
        <f t="shared" si="3"/>
        <v>0</v>
      </c>
      <c r="AR89" s="23" t="s">
        <v>135</v>
      </c>
      <c r="AT89" s="23" t="s">
        <v>130</v>
      </c>
      <c r="AU89" s="23" t="s">
        <v>79</v>
      </c>
      <c r="AY89" s="23" t="s">
        <v>128</v>
      </c>
      <c r="BE89" s="202">
        <f t="shared" si="4"/>
        <v>0</v>
      </c>
      <c r="BF89" s="202">
        <f t="shared" si="5"/>
        <v>0</v>
      </c>
      <c r="BG89" s="202">
        <f t="shared" si="6"/>
        <v>0</v>
      </c>
      <c r="BH89" s="202">
        <f t="shared" si="7"/>
        <v>0</v>
      </c>
      <c r="BI89" s="202">
        <f t="shared" si="8"/>
        <v>0</v>
      </c>
      <c r="BJ89" s="23" t="s">
        <v>79</v>
      </c>
      <c r="BK89" s="202">
        <f t="shared" si="9"/>
        <v>0</v>
      </c>
      <c r="BL89" s="23" t="s">
        <v>135</v>
      </c>
      <c r="BM89" s="23" t="s">
        <v>854</v>
      </c>
    </row>
    <row r="90" spans="2:51" s="11" customFormat="1" ht="13.5">
      <c r="B90" s="206"/>
      <c r="C90" s="207"/>
      <c r="D90" s="203" t="s">
        <v>139</v>
      </c>
      <c r="E90" s="208" t="s">
        <v>21</v>
      </c>
      <c r="F90" s="209" t="s">
        <v>855</v>
      </c>
      <c r="G90" s="207"/>
      <c r="H90" s="210">
        <v>31.95</v>
      </c>
      <c r="I90" s="211"/>
      <c r="J90" s="207"/>
      <c r="K90" s="207"/>
      <c r="L90" s="212"/>
      <c r="M90" s="213"/>
      <c r="N90" s="214"/>
      <c r="O90" s="214"/>
      <c r="P90" s="214"/>
      <c r="Q90" s="214"/>
      <c r="R90" s="214"/>
      <c r="S90" s="214"/>
      <c r="T90" s="215"/>
      <c r="AT90" s="216" t="s">
        <v>139</v>
      </c>
      <c r="AU90" s="216" t="s">
        <v>79</v>
      </c>
      <c r="AV90" s="11" t="s">
        <v>81</v>
      </c>
      <c r="AW90" s="11" t="s">
        <v>34</v>
      </c>
      <c r="AX90" s="11" t="s">
        <v>71</v>
      </c>
      <c r="AY90" s="216" t="s">
        <v>128</v>
      </c>
    </row>
    <row r="91" spans="2:51" s="12" customFormat="1" ht="13.5">
      <c r="B91" s="217"/>
      <c r="C91" s="218"/>
      <c r="D91" s="203" t="s">
        <v>139</v>
      </c>
      <c r="E91" s="219" t="s">
        <v>21</v>
      </c>
      <c r="F91" s="220" t="s">
        <v>141</v>
      </c>
      <c r="G91" s="218"/>
      <c r="H91" s="221">
        <v>31.95</v>
      </c>
      <c r="I91" s="222"/>
      <c r="J91" s="218"/>
      <c r="K91" s="218"/>
      <c r="L91" s="223"/>
      <c r="M91" s="224"/>
      <c r="N91" s="225"/>
      <c r="O91" s="225"/>
      <c r="P91" s="225"/>
      <c r="Q91" s="225"/>
      <c r="R91" s="225"/>
      <c r="S91" s="225"/>
      <c r="T91" s="226"/>
      <c r="AT91" s="227" t="s">
        <v>139</v>
      </c>
      <c r="AU91" s="227" t="s">
        <v>79</v>
      </c>
      <c r="AV91" s="12" t="s">
        <v>135</v>
      </c>
      <c r="AW91" s="12" t="s">
        <v>34</v>
      </c>
      <c r="AX91" s="12" t="s">
        <v>79</v>
      </c>
      <c r="AY91" s="227" t="s">
        <v>128</v>
      </c>
    </row>
    <row r="92" spans="2:65" s="1" customFormat="1" ht="16.5" customHeight="1">
      <c r="B92" s="40"/>
      <c r="C92" s="191" t="s">
        <v>181</v>
      </c>
      <c r="D92" s="191" t="s">
        <v>130</v>
      </c>
      <c r="E92" s="192" t="s">
        <v>856</v>
      </c>
      <c r="F92" s="193" t="s">
        <v>857</v>
      </c>
      <c r="G92" s="194" t="s">
        <v>215</v>
      </c>
      <c r="H92" s="195">
        <v>150</v>
      </c>
      <c r="I92" s="196"/>
      <c r="J92" s="197">
        <f aca="true" t="shared" si="10" ref="J92:J101">ROUND(I92*H92,2)</f>
        <v>0</v>
      </c>
      <c r="K92" s="193" t="s">
        <v>21</v>
      </c>
      <c r="L92" s="60"/>
      <c r="M92" s="198" t="s">
        <v>21</v>
      </c>
      <c r="N92" s="199" t="s">
        <v>42</v>
      </c>
      <c r="O92" s="41"/>
      <c r="P92" s="200">
        <f aca="true" t="shared" si="11" ref="P92:P101">O92*H92</f>
        <v>0</v>
      </c>
      <c r="Q92" s="200">
        <v>0</v>
      </c>
      <c r="R92" s="200">
        <f aca="true" t="shared" si="12" ref="R92:R101">Q92*H92</f>
        <v>0</v>
      </c>
      <c r="S92" s="200">
        <v>0</v>
      </c>
      <c r="T92" s="201">
        <f aca="true" t="shared" si="13" ref="T92:T101">S92*H92</f>
        <v>0</v>
      </c>
      <c r="AR92" s="23" t="s">
        <v>135</v>
      </c>
      <c r="AT92" s="23" t="s">
        <v>130</v>
      </c>
      <c r="AU92" s="23" t="s">
        <v>79</v>
      </c>
      <c r="AY92" s="23" t="s">
        <v>128</v>
      </c>
      <c r="BE92" s="202">
        <f aca="true" t="shared" si="14" ref="BE92:BE101">IF(N92="základní",J92,0)</f>
        <v>0</v>
      </c>
      <c r="BF92" s="202">
        <f aca="true" t="shared" si="15" ref="BF92:BF101">IF(N92="snížená",J92,0)</f>
        <v>0</v>
      </c>
      <c r="BG92" s="202">
        <f aca="true" t="shared" si="16" ref="BG92:BG101">IF(N92="zákl. přenesená",J92,0)</f>
        <v>0</v>
      </c>
      <c r="BH92" s="202">
        <f aca="true" t="shared" si="17" ref="BH92:BH101">IF(N92="sníž. přenesená",J92,0)</f>
        <v>0</v>
      </c>
      <c r="BI92" s="202">
        <f aca="true" t="shared" si="18" ref="BI92:BI101">IF(N92="nulová",J92,0)</f>
        <v>0</v>
      </c>
      <c r="BJ92" s="23" t="s">
        <v>79</v>
      </c>
      <c r="BK92" s="202">
        <f aca="true" t="shared" si="19" ref="BK92:BK101">ROUND(I92*H92,2)</f>
        <v>0</v>
      </c>
      <c r="BL92" s="23" t="s">
        <v>135</v>
      </c>
      <c r="BM92" s="23" t="s">
        <v>858</v>
      </c>
    </row>
    <row r="93" spans="2:65" s="1" customFormat="1" ht="16.5" customHeight="1">
      <c r="B93" s="40"/>
      <c r="C93" s="191" t="s">
        <v>187</v>
      </c>
      <c r="D93" s="191" t="s">
        <v>130</v>
      </c>
      <c r="E93" s="192" t="s">
        <v>859</v>
      </c>
      <c r="F93" s="193" t="s">
        <v>860</v>
      </c>
      <c r="G93" s="194" t="s">
        <v>215</v>
      </c>
      <c r="H93" s="195">
        <v>710</v>
      </c>
      <c r="I93" s="196"/>
      <c r="J93" s="197">
        <f t="shared" si="10"/>
        <v>0</v>
      </c>
      <c r="K93" s="193" t="s">
        <v>21</v>
      </c>
      <c r="L93" s="60"/>
      <c r="M93" s="198" t="s">
        <v>21</v>
      </c>
      <c r="N93" s="199" t="s">
        <v>42</v>
      </c>
      <c r="O93" s="41"/>
      <c r="P93" s="200">
        <f t="shared" si="11"/>
        <v>0</v>
      </c>
      <c r="Q93" s="200">
        <v>0</v>
      </c>
      <c r="R93" s="200">
        <f t="shared" si="12"/>
        <v>0</v>
      </c>
      <c r="S93" s="200">
        <v>0</v>
      </c>
      <c r="T93" s="201">
        <f t="shared" si="13"/>
        <v>0</v>
      </c>
      <c r="AR93" s="23" t="s">
        <v>135</v>
      </c>
      <c r="AT93" s="23" t="s">
        <v>130</v>
      </c>
      <c r="AU93" s="23" t="s">
        <v>79</v>
      </c>
      <c r="AY93" s="23" t="s">
        <v>128</v>
      </c>
      <c r="BE93" s="202">
        <f t="shared" si="14"/>
        <v>0</v>
      </c>
      <c r="BF93" s="202">
        <f t="shared" si="15"/>
        <v>0</v>
      </c>
      <c r="BG93" s="202">
        <f t="shared" si="16"/>
        <v>0</v>
      </c>
      <c r="BH93" s="202">
        <f t="shared" si="17"/>
        <v>0</v>
      </c>
      <c r="BI93" s="202">
        <f t="shared" si="18"/>
        <v>0</v>
      </c>
      <c r="BJ93" s="23" t="s">
        <v>79</v>
      </c>
      <c r="BK93" s="202">
        <f t="shared" si="19"/>
        <v>0</v>
      </c>
      <c r="BL93" s="23" t="s">
        <v>135</v>
      </c>
      <c r="BM93" s="23" t="s">
        <v>861</v>
      </c>
    </row>
    <row r="94" spans="2:65" s="1" customFormat="1" ht="16.5" customHeight="1">
      <c r="B94" s="40"/>
      <c r="C94" s="191" t="s">
        <v>193</v>
      </c>
      <c r="D94" s="191" t="s">
        <v>130</v>
      </c>
      <c r="E94" s="192" t="s">
        <v>862</v>
      </c>
      <c r="F94" s="193" t="s">
        <v>863</v>
      </c>
      <c r="G94" s="194" t="s">
        <v>249</v>
      </c>
      <c r="H94" s="195">
        <v>155</v>
      </c>
      <c r="I94" s="196"/>
      <c r="J94" s="197">
        <f t="shared" si="10"/>
        <v>0</v>
      </c>
      <c r="K94" s="193" t="s">
        <v>21</v>
      </c>
      <c r="L94" s="60"/>
      <c r="M94" s="198" t="s">
        <v>21</v>
      </c>
      <c r="N94" s="199" t="s">
        <v>42</v>
      </c>
      <c r="O94" s="41"/>
      <c r="P94" s="200">
        <f t="shared" si="11"/>
        <v>0</v>
      </c>
      <c r="Q94" s="200">
        <v>0</v>
      </c>
      <c r="R94" s="200">
        <f t="shared" si="12"/>
        <v>0</v>
      </c>
      <c r="S94" s="200">
        <v>0</v>
      </c>
      <c r="T94" s="201">
        <f t="shared" si="13"/>
        <v>0</v>
      </c>
      <c r="AR94" s="23" t="s">
        <v>135</v>
      </c>
      <c r="AT94" s="23" t="s">
        <v>130</v>
      </c>
      <c r="AU94" s="23" t="s">
        <v>79</v>
      </c>
      <c r="AY94" s="23" t="s">
        <v>128</v>
      </c>
      <c r="BE94" s="202">
        <f t="shared" si="14"/>
        <v>0</v>
      </c>
      <c r="BF94" s="202">
        <f t="shared" si="15"/>
        <v>0</v>
      </c>
      <c r="BG94" s="202">
        <f t="shared" si="16"/>
        <v>0</v>
      </c>
      <c r="BH94" s="202">
        <f t="shared" si="17"/>
        <v>0</v>
      </c>
      <c r="BI94" s="202">
        <f t="shared" si="18"/>
        <v>0</v>
      </c>
      <c r="BJ94" s="23" t="s">
        <v>79</v>
      </c>
      <c r="BK94" s="202">
        <f t="shared" si="19"/>
        <v>0</v>
      </c>
      <c r="BL94" s="23" t="s">
        <v>135</v>
      </c>
      <c r="BM94" s="23" t="s">
        <v>864</v>
      </c>
    </row>
    <row r="95" spans="2:65" s="1" customFormat="1" ht="16.5" customHeight="1">
      <c r="B95" s="40"/>
      <c r="C95" s="191" t="s">
        <v>198</v>
      </c>
      <c r="D95" s="191" t="s">
        <v>130</v>
      </c>
      <c r="E95" s="192" t="s">
        <v>865</v>
      </c>
      <c r="F95" s="193" t="s">
        <v>866</v>
      </c>
      <c r="G95" s="194" t="s">
        <v>249</v>
      </c>
      <c r="H95" s="195">
        <v>31.95</v>
      </c>
      <c r="I95" s="196"/>
      <c r="J95" s="197">
        <f t="shared" si="10"/>
        <v>0</v>
      </c>
      <c r="K95" s="193" t="s">
        <v>21</v>
      </c>
      <c r="L95" s="60"/>
      <c r="M95" s="198" t="s">
        <v>21</v>
      </c>
      <c r="N95" s="199" t="s">
        <v>42</v>
      </c>
      <c r="O95" s="41"/>
      <c r="P95" s="200">
        <f t="shared" si="11"/>
        <v>0</v>
      </c>
      <c r="Q95" s="200">
        <v>0</v>
      </c>
      <c r="R95" s="200">
        <f t="shared" si="12"/>
        <v>0</v>
      </c>
      <c r="S95" s="200">
        <v>0</v>
      </c>
      <c r="T95" s="201">
        <f t="shared" si="13"/>
        <v>0</v>
      </c>
      <c r="AR95" s="23" t="s">
        <v>135</v>
      </c>
      <c r="AT95" s="23" t="s">
        <v>130</v>
      </c>
      <c r="AU95" s="23" t="s">
        <v>79</v>
      </c>
      <c r="AY95" s="23" t="s">
        <v>128</v>
      </c>
      <c r="BE95" s="202">
        <f t="shared" si="14"/>
        <v>0</v>
      </c>
      <c r="BF95" s="202">
        <f t="shared" si="15"/>
        <v>0</v>
      </c>
      <c r="BG95" s="202">
        <f t="shared" si="16"/>
        <v>0</v>
      </c>
      <c r="BH95" s="202">
        <f t="shared" si="17"/>
        <v>0</v>
      </c>
      <c r="BI95" s="202">
        <f t="shared" si="18"/>
        <v>0</v>
      </c>
      <c r="BJ95" s="23" t="s">
        <v>79</v>
      </c>
      <c r="BK95" s="202">
        <f t="shared" si="19"/>
        <v>0</v>
      </c>
      <c r="BL95" s="23" t="s">
        <v>135</v>
      </c>
      <c r="BM95" s="23" t="s">
        <v>867</v>
      </c>
    </row>
    <row r="96" spans="2:65" s="1" customFormat="1" ht="16.5" customHeight="1">
      <c r="B96" s="40"/>
      <c r="C96" s="191" t="s">
        <v>203</v>
      </c>
      <c r="D96" s="191" t="s">
        <v>130</v>
      </c>
      <c r="E96" s="192" t="s">
        <v>868</v>
      </c>
      <c r="F96" s="193" t="s">
        <v>869</v>
      </c>
      <c r="G96" s="194" t="s">
        <v>249</v>
      </c>
      <c r="H96" s="195">
        <v>31.95</v>
      </c>
      <c r="I96" s="196"/>
      <c r="J96" s="197">
        <f t="shared" si="10"/>
        <v>0</v>
      </c>
      <c r="K96" s="193" t="s">
        <v>21</v>
      </c>
      <c r="L96" s="60"/>
      <c r="M96" s="198" t="s">
        <v>21</v>
      </c>
      <c r="N96" s="199" t="s">
        <v>42</v>
      </c>
      <c r="O96" s="41"/>
      <c r="P96" s="200">
        <f t="shared" si="11"/>
        <v>0</v>
      </c>
      <c r="Q96" s="200">
        <v>0</v>
      </c>
      <c r="R96" s="200">
        <f t="shared" si="12"/>
        <v>0</v>
      </c>
      <c r="S96" s="200">
        <v>0</v>
      </c>
      <c r="T96" s="201">
        <f t="shared" si="13"/>
        <v>0</v>
      </c>
      <c r="AR96" s="23" t="s">
        <v>135</v>
      </c>
      <c r="AT96" s="23" t="s">
        <v>130</v>
      </c>
      <c r="AU96" s="23" t="s">
        <v>79</v>
      </c>
      <c r="AY96" s="23" t="s">
        <v>128</v>
      </c>
      <c r="BE96" s="202">
        <f t="shared" si="14"/>
        <v>0</v>
      </c>
      <c r="BF96" s="202">
        <f t="shared" si="15"/>
        <v>0</v>
      </c>
      <c r="BG96" s="202">
        <f t="shared" si="16"/>
        <v>0</v>
      </c>
      <c r="BH96" s="202">
        <f t="shared" si="17"/>
        <v>0</v>
      </c>
      <c r="BI96" s="202">
        <f t="shared" si="18"/>
        <v>0</v>
      </c>
      <c r="BJ96" s="23" t="s">
        <v>79</v>
      </c>
      <c r="BK96" s="202">
        <f t="shared" si="19"/>
        <v>0</v>
      </c>
      <c r="BL96" s="23" t="s">
        <v>135</v>
      </c>
      <c r="BM96" s="23" t="s">
        <v>870</v>
      </c>
    </row>
    <row r="97" spans="2:65" s="1" customFormat="1" ht="16.5" customHeight="1">
      <c r="B97" s="40"/>
      <c r="C97" s="191" t="s">
        <v>208</v>
      </c>
      <c r="D97" s="191" t="s">
        <v>130</v>
      </c>
      <c r="E97" s="192" t="s">
        <v>871</v>
      </c>
      <c r="F97" s="193" t="s">
        <v>872</v>
      </c>
      <c r="G97" s="194" t="s">
        <v>249</v>
      </c>
      <c r="H97" s="195">
        <v>31.95</v>
      </c>
      <c r="I97" s="196"/>
      <c r="J97" s="197">
        <f t="shared" si="10"/>
        <v>0</v>
      </c>
      <c r="K97" s="193" t="s">
        <v>21</v>
      </c>
      <c r="L97" s="60"/>
      <c r="M97" s="198" t="s">
        <v>21</v>
      </c>
      <c r="N97" s="199" t="s">
        <v>42</v>
      </c>
      <c r="O97" s="41"/>
      <c r="P97" s="200">
        <f t="shared" si="11"/>
        <v>0</v>
      </c>
      <c r="Q97" s="200">
        <v>0</v>
      </c>
      <c r="R97" s="200">
        <f t="shared" si="12"/>
        <v>0</v>
      </c>
      <c r="S97" s="200">
        <v>0</v>
      </c>
      <c r="T97" s="201">
        <f t="shared" si="13"/>
        <v>0</v>
      </c>
      <c r="AR97" s="23" t="s">
        <v>135</v>
      </c>
      <c r="AT97" s="23" t="s">
        <v>130</v>
      </c>
      <c r="AU97" s="23" t="s">
        <v>79</v>
      </c>
      <c r="AY97" s="23" t="s">
        <v>128</v>
      </c>
      <c r="BE97" s="202">
        <f t="shared" si="14"/>
        <v>0</v>
      </c>
      <c r="BF97" s="202">
        <f t="shared" si="15"/>
        <v>0</v>
      </c>
      <c r="BG97" s="202">
        <f t="shared" si="16"/>
        <v>0</v>
      </c>
      <c r="BH97" s="202">
        <f t="shared" si="17"/>
        <v>0</v>
      </c>
      <c r="BI97" s="202">
        <f t="shared" si="18"/>
        <v>0</v>
      </c>
      <c r="BJ97" s="23" t="s">
        <v>79</v>
      </c>
      <c r="BK97" s="202">
        <f t="shared" si="19"/>
        <v>0</v>
      </c>
      <c r="BL97" s="23" t="s">
        <v>135</v>
      </c>
      <c r="BM97" s="23" t="s">
        <v>873</v>
      </c>
    </row>
    <row r="98" spans="2:65" s="1" customFormat="1" ht="16.5" customHeight="1">
      <c r="B98" s="40"/>
      <c r="C98" s="191" t="s">
        <v>10</v>
      </c>
      <c r="D98" s="191" t="s">
        <v>130</v>
      </c>
      <c r="E98" s="192" t="s">
        <v>874</v>
      </c>
      <c r="F98" s="193" t="s">
        <v>875</v>
      </c>
      <c r="G98" s="194" t="s">
        <v>509</v>
      </c>
      <c r="H98" s="195">
        <v>32</v>
      </c>
      <c r="I98" s="196"/>
      <c r="J98" s="197">
        <f t="shared" si="10"/>
        <v>0</v>
      </c>
      <c r="K98" s="193" t="s">
        <v>21</v>
      </c>
      <c r="L98" s="60"/>
      <c r="M98" s="198" t="s">
        <v>21</v>
      </c>
      <c r="N98" s="199" t="s">
        <v>42</v>
      </c>
      <c r="O98" s="41"/>
      <c r="P98" s="200">
        <f t="shared" si="11"/>
        <v>0</v>
      </c>
      <c r="Q98" s="200">
        <v>0</v>
      </c>
      <c r="R98" s="200">
        <f t="shared" si="12"/>
        <v>0</v>
      </c>
      <c r="S98" s="200">
        <v>0</v>
      </c>
      <c r="T98" s="201">
        <f t="shared" si="13"/>
        <v>0</v>
      </c>
      <c r="AR98" s="23" t="s">
        <v>135</v>
      </c>
      <c r="AT98" s="23" t="s">
        <v>130</v>
      </c>
      <c r="AU98" s="23" t="s">
        <v>79</v>
      </c>
      <c r="AY98" s="23" t="s">
        <v>128</v>
      </c>
      <c r="BE98" s="202">
        <f t="shared" si="14"/>
        <v>0</v>
      </c>
      <c r="BF98" s="202">
        <f t="shared" si="15"/>
        <v>0</v>
      </c>
      <c r="BG98" s="202">
        <f t="shared" si="16"/>
        <v>0</v>
      </c>
      <c r="BH98" s="202">
        <f t="shared" si="17"/>
        <v>0</v>
      </c>
      <c r="BI98" s="202">
        <f t="shared" si="18"/>
        <v>0</v>
      </c>
      <c r="BJ98" s="23" t="s">
        <v>79</v>
      </c>
      <c r="BK98" s="202">
        <f t="shared" si="19"/>
        <v>0</v>
      </c>
      <c r="BL98" s="23" t="s">
        <v>135</v>
      </c>
      <c r="BM98" s="23" t="s">
        <v>876</v>
      </c>
    </row>
    <row r="99" spans="2:65" s="1" customFormat="1" ht="16.5" customHeight="1">
      <c r="B99" s="40"/>
      <c r="C99" s="191" t="s">
        <v>219</v>
      </c>
      <c r="D99" s="191" t="s">
        <v>130</v>
      </c>
      <c r="E99" s="192" t="s">
        <v>877</v>
      </c>
      <c r="F99" s="193" t="s">
        <v>878</v>
      </c>
      <c r="G99" s="194" t="s">
        <v>249</v>
      </c>
      <c r="H99" s="195">
        <v>4</v>
      </c>
      <c r="I99" s="196"/>
      <c r="J99" s="197">
        <f t="shared" si="10"/>
        <v>0</v>
      </c>
      <c r="K99" s="193" t="s">
        <v>21</v>
      </c>
      <c r="L99" s="60"/>
      <c r="M99" s="198" t="s">
        <v>21</v>
      </c>
      <c r="N99" s="199" t="s">
        <v>42</v>
      </c>
      <c r="O99" s="41"/>
      <c r="P99" s="200">
        <f t="shared" si="11"/>
        <v>0</v>
      </c>
      <c r="Q99" s="200">
        <v>0</v>
      </c>
      <c r="R99" s="200">
        <f t="shared" si="12"/>
        <v>0</v>
      </c>
      <c r="S99" s="200">
        <v>0</v>
      </c>
      <c r="T99" s="201">
        <f t="shared" si="13"/>
        <v>0</v>
      </c>
      <c r="AR99" s="23" t="s">
        <v>135</v>
      </c>
      <c r="AT99" s="23" t="s">
        <v>130</v>
      </c>
      <c r="AU99" s="23" t="s">
        <v>79</v>
      </c>
      <c r="AY99" s="23" t="s">
        <v>128</v>
      </c>
      <c r="BE99" s="202">
        <f t="shared" si="14"/>
        <v>0</v>
      </c>
      <c r="BF99" s="202">
        <f t="shared" si="15"/>
        <v>0</v>
      </c>
      <c r="BG99" s="202">
        <f t="shared" si="16"/>
        <v>0</v>
      </c>
      <c r="BH99" s="202">
        <f t="shared" si="17"/>
        <v>0</v>
      </c>
      <c r="BI99" s="202">
        <f t="shared" si="18"/>
        <v>0</v>
      </c>
      <c r="BJ99" s="23" t="s">
        <v>79</v>
      </c>
      <c r="BK99" s="202">
        <f t="shared" si="19"/>
        <v>0</v>
      </c>
      <c r="BL99" s="23" t="s">
        <v>135</v>
      </c>
      <c r="BM99" s="23" t="s">
        <v>879</v>
      </c>
    </row>
    <row r="100" spans="2:65" s="1" customFormat="1" ht="16.5" customHeight="1">
      <c r="B100" s="40"/>
      <c r="C100" s="191" t="s">
        <v>224</v>
      </c>
      <c r="D100" s="191" t="s">
        <v>130</v>
      </c>
      <c r="E100" s="192" t="s">
        <v>880</v>
      </c>
      <c r="F100" s="193" t="s">
        <v>881</v>
      </c>
      <c r="G100" s="194" t="s">
        <v>882</v>
      </c>
      <c r="H100" s="195">
        <v>1</v>
      </c>
      <c r="I100" s="196"/>
      <c r="J100" s="197">
        <f t="shared" si="10"/>
        <v>0</v>
      </c>
      <c r="K100" s="193" t="s">
        <v>21</v>
      </c>
      <c r="L100" s="60"/>
      <c r="M100" s="198" t="s">
        <v>21</v>
      </c>
      <c r="N100" s="199" t="s">
        <v>42</v>
      </c>
      <c r="O100" s="41"/>
      <c r="P100" s="200">
        <f t="shared" si="11"/>
        <v>0</v>
      </c>
      <c r="Q100" s="200">
        <v>0</v>
      </c>
      <c r="R100" s="200">
        <f t="shared" si="12"/>
        <v>0</v>
      </c>
      <c r="S100" s="200">
        <v>0</v>
      </c>
      <c r="T100" s="201">
        <f t="shared" si="13"/>
        <v>0</v>
      </c>
      <c r="AR100" s="23" t="s">
        <v>135</v>
      </c>
      <c r="AT100" s="23" t="s">
        <v>130</v>
      </c>
      <c r="AU100" s="23" t="s">
        <v>79</v>
      </c>
      <c r="AY100" s="23" t="s">
        <v>128</v>
      </c>
      <c r="BE100" s="202">
        <f t="shared" si="14"/>
        <v>0</v>
      </c>
      <c r="BF100" s="202">
        <f t="shared" si="15"/>
        <v>0</v>
      </c>
      <c r="BG100" s="202">
        <f t="shared" si="16"/>
        <v>0</v>
      </c>
      <c r="BH100" s="202">
        <f t="shared" si="17"/>
        <v>0</v>
      </c>
      <c r="BI100" s="202">
        <f t="shared" si="18"/>
        <v>0</v>
      </c>
      <c r="BJ100" s="23" t="s">
        <v>79</v>
      </c>
      <c r="BK100" s="202">
        <f t="shared" si="19"/>
        <v>0</v>
      </c>
      <c r="BL100" s="23" t="s">
        <v>135</v>
      </c>
      <c r="BM100" s="23" t="s">
        <v>883</v>
      </c>
    </row>
    <row r="101" spans="2:65" s="1" customFormat="1" ht="16.5" customHeight="1">
      <c r="B101" s="40"/>
      <c r="C101" s="191" t="s">
        <v>229</v>
      </c>
      <c r="D101" s="191" t="s">
        <v>130</v>
      </c>
      <c r="E101" s="192" t="s">
        <v>884</v>
      </c>
      <c r="F101" s="193" t="s">
        <v>885</v>
      </c>
      <c r="G101" s="194" t="s">
        <v>167</v>
      </c>
      <c r="H101" s="195">
        <v>10</v>
      </c>
      <c r="I101" s="196"/>
      <c r="J101" s="197">
        <f t="shared" si="10"/>
        <v>0</v>
      </c>
      <c r="K101" s="193" t="s">
        <v>21</v>
      </c>
      <c r="L101" s="60"/>
      <c r="M101" s="198" t="s">
        <v>21</v>
      </c>
      <c r="N101" s="199" t="s">
        <v>42</v>
      </c>
      <c r="O101" s="41"/>
      <c r="P101" s="200">
        <f t="shared" si="11"/>
        <v>0</v>
      </c>
      <c r="Q101" s="200">
        <v>0</v>
      </c>
      <c r="R101" s="200">
        <f t="shared" si="12"/>
        <v>0</v>
      </c>
      <c r="S101" s="200">
        <v>0</v>
      </c>
      <c r="T101" s="201">
        <f t="shared" si="13"/>
        <v>0</v>
      </c>
      <c r="AR101" s="23" t="s">
        <v>135</v>
      </c>
      <c r="AT101" s="23" t="s">
        <v>130</v>
      </c>
      <c r="AU101" s="23" t="s">
        <v>79</v>
      </c>
      <c r="AY101" s="23" t="s">
        <v>128</v>
      </c>
      <c r="BE101" s="202">
        <f t="shared" si="14"/>
        <v>0</v>
      </c>
      <c r="BF101" s="202">
        <f t="shared" si="15"/>
        <v>0</v>
      </c>
      <c r="BG101" s="202">
        <f t="shared" si="16"/>
        <v>0</v>
      </c>
      <c r="BH101" s="202">
        <f t="shared" si="17"/>
        <v>0</v>
      </c>
      <c r="BI101" s="202">
        <f t="shared" si="18"/>
        <v>0</v>
      </c>
      <c r="BJ101" s="23" t="s">
        <v>79</v>
      </c>
      <c r="BK101" s="202">
        <f t="shared" si="19"/>
        <v>0</v>
      </c>
      <c r="BL101" s="23" t="s">
        <v>135</v>
      </c>
      <c r="BM101" s="23" t="s">
        <v>886</v>
      </c>
    </row>
    <row r="102" spans="2:51" s="11" customFormat="1" ht="27">
      <c r="B102" s="206"/>
      <c r="C102" s="207"/>
      <c r="D102" s="203" t="s">
        <v>139</v>
      </c>
      <c r="E102" s="208" t="s">
        <v>21</v>
      </c>
      <c r="F102" s="209" t="s">
        <v>887</v>
      </c>
      <c r="G102" s="207"/>
      <c r="H102" s="210">
        <v>10</v>
      </c>
      <c r="I102" s="211"/>
      <c r="J102" s="207"/>
      <c r="K102" s="207"/>
      <c r="L102" s="212"/>
      <c r="M102" s="213"/>
      <c r="N102" s="214"/>
      <c r="O102" s="214"/>
      <c r="P102" s="214"/>
      <c r="Q102" s="214"/>
      <c r="R102" s="214"/>
      <c r="S102" s="214"/>
      <c r="T102" s="215"/>
      <c r="AT102" s="216" t="s">
        <v>139</v>
      </c>
      <c r="AU102" s="216" t="s">
        <v>79</v>
      </c>
      <c r="AV102" s="11" t="s">
        <v>81</v>
      </c>
      <c r="AW102" s="11" t="s">
        <v>34</v>
      </c>
      <c r="AX102" s="11" t="s">
        <v>71</v>
      </c>
      <c r="AY102" s="216" t="s">
        <v>128</v>
      </c>
    </row>
    <row r="103" spans="2:51" s="12" customFormat="1" ht="13.5">
      <c r="B103" s="217"/>
      <c r="C103" s="218"/>
      <c r="D103" s="203" t="s">
        <v>139</v>
      </c>
      <c r="E103" s="219" t="s">
        <v>21</v>
      </c>
      <c r="F103" s="220" t="s">
        <v>141</v>
      </c>
      <c r="G103" s="218"/>
      <c r="H103" s="221">
        <v>10</v>
      </c>
      <c r="I103" s="222"/>
      <c r="J103" s="218"/>
      <c r="K103" s="218"/>
      <c r="L103" s="223"/>
      <c r="M103" s="224"/>
      <c r="N103" s="225"/>
      <c r="O103" s="225"/>
      <c r="P103" s="225"/>
      <c r="Q103" s="225"/>
      <c r="R103" s="225"/>
      <c r="S103" s="225"/>
      <c r="T103" s="226"/>
      <c r="AT103" s="227" t="s">
        <v>139</v>
      </c>
      <c r="AU103" s="227" t="s">
        <v>79</v>
      </c>
      <c r="AV103" s="12" t="s">
        <v>135</v>
      </c>
      <c r="AW103" s="12" t="s">
        <v>34</v>
      </c>
      <c r="AX103" s="12" t="s">
        <v>79</v>
      </c>
      <c r="AY103" s="227" t="s">
        <v>128</v>
      </c>
    </row>
    <row r="104" spans="2:63" s="10" customFormat="1" ht="36.75" customHeight="1">
      <c r="B104" s="175"/>
      <c r="C104" s="176"/>
      <c r="D104" s="177" t="s">
        <v>70</v>
      </c>
      <c r="E104" s="178" t="s">
        <v>148</v>
      </c>
      <c r="F104" s="178" t="s">
        <v>888</v>
      </c>
      <c r="G104" s="176"/>
      <c r="H104" s="176"/>
      <c r="I104" s="179"/>
      <c r="J104" s="180">
        <f>BK104</f>
        <v>0</v>
      </c>
      <c r="K104" s="176"/>
      <c r="L104" s="181"/>
      <c r="M104" s="182"/>
      <c r="N104" s="183"/>
      <c r="O104" s="183"/>
      <c r="P104" s="184">
        <f>SUM(P105:P117)</f>
        <v>0</v>
      </c>
      <c r="Q104" s="183"/>
      <c r="R104" s="184">
        <f>SUM(R105:R117)</f>
        <v>0</v>
      </c>
      <c r="S104" s="183"/>
      <c r="T104" s="185">
        <f>SUM(T105:T117)</f>
        <v>0</v>
      </c>
      <c r="AR104" s="186" t="s">
        <v>79</v>
      </c>
      <c r="AT104" s="187" t="s">
        <v>70</v>
      </c>
      <c r="AU104" s="187" t="s">
        <v>71</v>
      </c>
      <c r="AY104" s="186" t="s">
        <v>128</v>
      </c>
      <c r="BK104" s="188">
        <f>SUM(BK105:BK117)</f>
        <v>0</v>
      </c>
    </row>
    <row r="105" spans="2:65" s="1" customFormat="1" ht="16.5" customHeight="1">
      <c r="B105" s="40"/>
      <c r="C105" s="191" t="s">
        <v>234</v>
      </c>
      <c r="D105" s="191" t="s">
        <v>130</v>
      </c>
      <c r="E105" s="192" t="s">
        <v>889</v>
      </c>
      <c r="F105" s="193" t="s">
        <v>890</v>
      </c>
      <c r="G105" s="194" t="s">
        <v>509</v>
      </c>
      <c r="H105" s="195">
        <v>3</v>
      </c>
      <c r="I105" s="196"/>
      <c r="J105" s="197">
        <f aca="true" t="shared" si="20" ref="J105:J117">ROUND(I105*H105,2)</f>
        <v>0</v>
      </c>
      <c r="K105" s="193" t="s">
        <v>21</v>
      </c>
      <c r="L105" s="60"/>
      <c r="M105" s="198" t="s">
        <v>21</v>
      </c>
      <c r="N105" s="199" t="s">
        <v>42</v>
      </c>
      <c r="O105" s="41"/>
      <c r="P105" s="200">
        <f aca="true" t="shared" si="21" ref="P105:P117">O105*H105</f>
        <v>0</v>
      </c>
      <c r="Q105" s="200">
        <v>0</v>
      </c>
      <c r="R105" s="200">
        <f aca="true" t="shared" si="22" ref="R105:R117">Q105*H105</f>
        <v>0</v>
      </c>
      <c r="S105" s="200">
        <v>0</v>
      </c>
      <c r="T105" s="201">
        <f aca="true" t="shared" si="23" ref="T105:T117">S105*H105</f>
        <v>0</v>
      </c>
      <c r="AR105" s="23" t="s">
        <v>135</v>
      </c>
      <c r="AT105" s="23" t="s">
        <v>130</v>
      </c>
      <c r="AU105" s="23" t="s">
        <v>79</v>
      </c>
      <c r="AY105" s="23" t="s">
        <v>128</v>
      </c>
      <c r="BE105" s="202">
        <f aca="true" t="shared" si="24" ref="BE105:BE117">IF(N105="základní",J105,0)</f>
        <v>0</v>
      </c>
      <c r="BF105" s="202">
        <f aca="true" t="shared" si="25" ref="BF105:BF117">IF(N105="snížená",J105,0)</f>
        <v>0</v>
      </c>
      <c r="BG105" s="202">
        <f aca="true" t="shared" si="26" ref="BG105:BG117">IF(N105="zákl. přenesená",J105,0)</f>
        <v>0</v>
      </c>
      <c r="BH105" s="202">
        <f aca="true" t="shared" si="27" ref="BH105:BH117">IF(N105="sníž. přenesená",J105,0)</f>
        <v>0</v>
      </c>
      <c r="BI105" s="202">
        <f aca="true" t="shared" si="28" ref="BI105:BI117">IF(N105="nulová",J105,0)</f>
        <v>0</v>
      </c>
      <c r="BJ105" s="23" t="s">
        <v>79</v>
      </c>
      <c r="BK105" s="202">
        <f aca="true" t="shared" si="29" ref="BK105:BK117">ROUND(I105*H105,2)</f>
        <v>0</v>
      </c>
      <c r="BL105" s="23" t="s">
        <v>135</v>
      </c>
      <c r="BM105" s="23" t="s">
        <v>891</v>
      </c>
    </row>
    <row r="106" spans="2:65" s="1" customFormat="1" ht="16.5" customHeight="1">
      <c r="B106" s="40"/>
      <c r="C106" s="191" t="s">
        <v>241</v>
      </c>
      <c r="D106" s="191" t="s">
        <v>130</v>
      </c>
      <c r="E106" s="192" t="s">
        <v>892</v>
      </c>
      <c r="F106" s="193" t="s">
        <v>893</v>
      </c>
      <c r="G106" s="194" t="s">
        <v>215</v>
      </c>
      <c r="H106" s="195">
        <v>105</v>
      </c>
      <c r="I106" s="196"/>
      <c r="J106" s="197">
        <f t="shared" si="20"/>
        <v>0</v>
      </c>
      <c r="K106" s="193" t="s">
        <v>21</v>
      </c>
      <c r="L106" s="60"/>
      <c r="M106" s="198" t="s">
        <v>21</v>
      </c>
      <c r="N106" s="199" t="s">
        <v>42</v>
      </c>
      <c r="O106" s="41"/>
      <c r="P106" s="200">
        <f t="shared" si="21"/>
        <v>0</v>
      </c>
      <c r="Q106" s="200">
        <v>0</v>
      </c>
      <c r="R106" s="200">
        <f t="shared" si="22"/>
        <v>0</v>
      </c>
      <c r="S106" s="200">
        <v>0</v>
      </c>
      <c r="T106" s="201">
        <f t="shared" si="23"/>
        <v>0</v>
      </c>
      <c r="AR106" s="23" t="s">
        <v>135</v>
      </c>
      <c r="AT106" s="23" t="s">
        <v>130</v>
      </c>
      <c r="AU106" s="23" t="s">
        <v>79</v>
      </c>
      <c r="AY106" s="23" t="s">
        <v>128</v>
      </c>
      <c r="BE106" s="202">
        <f t="shared" si="24"/>
        <v>0</v>
      </c>
      <c r="BF106" s="202">
        <f t="shared" si="25"/>
        <v>0</v>
      </c>
      <c r="BG106" s="202">
        <f t="shared" si="26"/>
        <v>0</v>
      </c>
      <c r="BH106" s="202">
        <f t="shared" si="27"/>
        <v>0</v>
      </c>
      <c r="BI106" s="202">
        <f t="shared" si="28"/>
        <v>0</v>
      </c>
      <c r="BJ106" s="23" t="s">
        <v>79</v>
      </c>
      <c r="BK106" s="202">
        <f t="shared" si="29"/>
        <v>0</v>
      </c>
      <c r="BL106" s="23" t="s">
        <v>135</v>
      </c>
      <c r="BM106" s="23" t="s">
        <v>894</v>
      </c>
    </row>
    <row r="107" spans="2:65" s="1" customFormat="1" ht="16.5" customHeight="1">
      <c r="B107" s="40"/>
      <c r="C107" s="191" t="s">
        <v>9</v>
      </c>
      <c r="D107" s="191" t="s">
        <v>130</v>
      </c>
      <c r="E107" s="192" t="s">
        <v>895</v>
      </c>
      <c r="F107" s="193" t="s">
        <v>896</v>
      </c>
      <c r="G107" s="194" t="s">
        <v>215</v>
      </c>
      <c r="H107" s="195">
        <v>800</v>
      </c>
      <c r="I107" s="196"/>
      <c r="J107" s="197">
        <f t="shared" si="20"/>
        <v>0</v>
      </c>
      <c r="K107" s="193" t="s">
        <v>21</v>
      </c>
      <c r="L107" s="60"/>
      <c r="M107" s="198" t="s">
        <v>21</v>
      </c>
      <c r="N107" s="199" t="s">
        <v>42</v>
      </c>
      <c r="O107" s="41"/>
      <c r="P107" s="200">
        <f t="shared" si="21"/>
        <v>0</v>
      </c>
      <c r="Q107" s="200">
        <v>0</v>
      </c>
      <c r="R107" s="200">
        <f t="shared" si="22"/>
        <v>0</v>
      </c>
      <c r="S107" s="200">
        <v>0</v>
      </c>
      <c r="T107" s="201">
        <f t="shared" si="23"/>
        <v>0</v>
      </c>
      <c r="AR107" s="23" t="s">
        <v>135</v>
      </c>
      <c r="AT107" s="23" t="s">
        <v>130</v>
      </c>
      <c r="AU107" s="23" t="s">
        <v>79</v>
      </c>
      <c r="AY107" s="23" t="s">
        <v>128</v>
      </c>
      <c r="BE107" s="202">
        <f t="shared" si="24"/>
        <v>0</v>
      </c>
      <c r="BF107" s="202">
        <f t="shared" si="25"/>
        <v>0</v>
      </c>
      <c r="BG107" s="202">
        <f t="shared" si="26"/>
        <v>0</v>
      </c>
      <c r="BH107" s="202">
        <f t="shared" si="27"/>
        <v>0</v>
      </c>
      <c r="BI107" s="202">
        <f t="shared" si="28"/>
        <v>0</v>
      </c>
      <c r="BJ107" s="23" t="s">
        <v>79</v>
      </c>
      <c r="BK107" s="202">
        <f t="shared" si="29"/>
        <v>0</v>
      </c>
      <c r="BL107" s="23" t="s">
        <v>135</v>
      </c>
      <c r="BM107" s="23" t="s">
        <v>897</v>
      </c>
    </row>
    <row r="108" spans="2:65" s="1" customFormat="1" ht="25.5" customHeight="1">
      <c r="B108" s="40"/>
      <c r="C108" s="191" t="s">
        <v>252</v>
      </c>
      <c r="D108" s="191" t="s">
        <v>130</v>
      </c>
      <c r="E108" s="192" t="s">
        <v>898</v>
      </c>
      <c r="F108" s="193" t="s">
        <v>899</v>
      </c>
      <c r="G108" s="194" t="s">
        <v>215</v>
      </c>
      <c r="H108" s="195">
        <v>20</v>
      </c>
      <c r="I108" s="196"/>
      <c r="J108" s="197">
        <f t="shared" si="20"/>
        <v>0</v>
      </c>
      <c r="K108" s="193" t="s">
        <v>21</v>
      </c>
      <c r="L108" s="60"/>
      <c r="M108" s="198" t="s">
        <v>21</v>
      </c>
      <c r="N108" s="199" t="s">
        <v>42</v>
      </c>
      <c r="O108" s="41"/>
      <c r="P108" s="200">
        <f t="shared" si="21"/>
        <v>0</v>
      </c>
      <c r="Q108" s="200">
        <v>0</v>
      </c>
      <c r="R108" s="200">
        <f t="shared" si="22"/>
        <v>0</v>
      </c>
      <c r="S108" s="200">
        <v>0</v>
      </c>
      <c r="T108" s="201">
        <f t="shared" si="23"/>
        <v>0</v>
      </c>
      <c r="AR108" s="23" t="s">
        <v>135</v>
      </c>
      <c r="AT108" s="23" t="s">
        <v>130</v>
      </c>
      <c r="AU108" s="23" t="s">
        <v>79</v>
      </c>
      <c r="AY108" s="23" t="s">
        <v>128</v>
      </c>
      <c r="BE108" s="202">
        <f t="shared" si="24"/>
        <v>0</v>
      </c>
      <c r="BF108" s="202">
        <f t="shared" si="25"/>
        <v>0</v>
      </c>
      <c r="BG108" s="202">
        <f t="shared" si="26"/>
        <v>0</v>
      </c>
      <c r="BH108" s="202">
        <f t="shared" si="27"/>
        <v>0</v>
      </c>
      <c r="BI108" s="202">
        <f t="shared" si="28"/>
        <v>0</v>
      </c>
      <c r="BJ108" s="23" t="s">
        <v>79</v>
      </c>
      <c r="BK108" s="202">
        <f t="shared" si="29"/>
        <v>0</v>
      </c>
      <c r="BL108" s="23" t="s">
        <v>135</v>
      </c>
      <c r="BM108" s="23" t="s">
        <v>900</v>
      </c>
    </row>
    <row r="109" spans="2:65" s="1" customFormat="1" ht="16.5" customHeight="1">
      <c r="B109" s="40"/>
      <c r="C109" s="191" t="s">
        <v>257</v>
      </c>
      <c r="D109" s="191" t="s">
        <v>130</v>
      </c>
      <c r="E109" s="192" t="s">
        <v>901</v>
      </c>
      <c r="F109" s="193" t="s">
        <v>902</v>
      </c>
      <c r="G109" s="194" t="s">
        <v>509</v>
      </c>
      <c r="H109" s="195">
        <v>24</v>
      </c>
      <c r="I109" s="196"/>
      <c r="J109" s="197">
        <f t="shared" si="20"/>
        <v>0</v>
      </c>
      <c r="K109" s="193" t="s">
        <v>21</v>
      </c>
      <c r="L109" s="60"/>
      <c r="M109" s="198" t="s">
        <v>21</v>
      </c>
      <c r="N109" s="199" t="s">
        <v>42</v>
      </c>
      <c r="O109" s="41"/>
      <c r="P109" s="200">
        <f t="shared" si="21"/>
        <v>0</v>
      </c>
      <c r="Q109" s="200">
        <v>0</v>
      </c>
      <c r="R109" s="200">
        <f t="shared" si="22"/>
        <v>0</v>
      </c>
      <c r="S109" s="200">
        <v>0</v>
      </c>
      <c r="T109" s="201">
        <f t="shared" si="23"/>
        <v>0</v>
      </c>
      <c r="AR109" s="23" t="s">
        <v>135</v>
      </c>
      <c r="AT109" s="23" t="s">
        <v>130</v>
      </c>
      <c r="AU109" s="23" t="s">
        <v>79</v>
      </c>
      <c r="AY109" s="23" t="s">
        <v>128</v>
      </c>
      <c r="BE109" s="202">
        <f t="shared" si="24"/>
        <v>0</v>
      </c>
      <c r="BF109" s="202">
        <f t="shared" si="25"/>
        <v>0</v>
      </c>
      <c r="BG109" s="202">
        <f t="shared" si="26"/>
        <v>0</v>
      </c>
      <c r="BH109" s="202">
        <f t="shared" si="27"/>
        <v>0</v>
      </c>
      <c r="BI109" s="202">
        <f t="shared" si="28"/>
        <v>0</v>
      </c>
      <c r="BJ109" s="23" t="s">
        <v>79</v>
      </c>
      <c r="BK109" s="202">
        <f t="shared" si="29"/>
        <v>0</v>
      </c>
      <c r="BL109" s="23" t="s">
        <v>135</v>
      </c>
      <c r="BM109" s="23" t="s">
        <v>903</v>
      </c>
    </row>
    <row r="110" spans="2:65" s="1" customFormat="1" ht="16.5" customHeight="1">
      <c r="B110" s="40"/>
      <c r="C110" s="191" t="s">
        <v>263</v>
      </c>
      <c r="D110" s="191" t="s">
        <v>130</v>
      </c>
      <c r="E110" s="192" t="s">
        <v>904</v>
      </c>
      <c r="F110" s="193" t="s">
        <v>905</v>
      </c>
      <c r="G110" s="194" t="s">
        <v>215</v>
      </c>
      <c r="H110" s="195">
        <v>710</v>
      </c>
      <c r="I110" s="196"/>
      <c r="J110" s="197">
        <f t="shared" si="20"/>
        <v>0</v>
      </c>
      <c r="K110" s="193" t="s">
        <v>21</v>
      </c>
      <c r="L110" s="60"/>
      <c r="M110" s="198" t="s">
        <v>21</v>
      </c>
      <c r="N110" s="199" t="s">
        <v>42</v>
      </c>
      <c r="O110" s="41"/>
      <c r="P110" s="200">
        <f t="shared" si="21"/>
        <v>0</v>
      </c>
      <c r="Q110" s="200">
        <v>0</v>
      </c>
      <c r="R110" s="200">
        <f t="shared" si="22"/>
        <v>0</v>
      </c>
      <c r="S110" s="200">
        <v>0</v>
      </c>
      <c r="T110" s="201">
        <f t="shared" si="23"/>
        <v>0</v>
      </c>
      <c r="AR110" s="23" t="s">
        <v>135</v>
      </c>
      <c r="AT110" s="23" t="s">
        <v>130</v>
      </c>
      <c r="AU110" s="23" t="s">
        <v>79</v>
      </c>
      <c r="AY110" s="23" t="s">
        <v>128</v>
      </c>
      <c r="BE110" s="202">
        <f t="shared" si="24"/>
        <v>0</v>
      </c>
      <c r="BF110" s="202">
        <f t="shared" si="25"/>
        <v>0</v>
      </c>
      <c r="BG110" s="202">
        <f t="shared" si="26"/>
        <v>0</v>
      </c>
      <c r="BH110" s="202">
        <f t="shared" si="27"/>
        <v>0</v>
      </c>
      <c r="BI110" s="202">
        <f t="shared" si="28"/>
        <v>0</v>
      </c>
      <c r="BJ110" s="23" t="s">
        <v>79</v>
      </c>
      <c r="BK110" s="202">
        <f t="shared" si="29"/>
        <v>0</v>
      </c>
      <c r="BL110" s="23" t="s">
        <v>135</v>
      </c>
      <c r="BM110" s="23" t="s">
        <v>906</v>
      </c>
    </row>
    <row r="111" spans="2:65" s="1" customFormat="1" ht="16.5" customHeight="1">
      <c r="B111" s="40"/>
      <c r="C111" s="191" t="s">
        <v>274</v>
      </c>
      <c r="D111" s="191" t="s">
        <v>130</v>
      </c>
      <c r="E111" s="192" t="s">
        <v>907</v>
      </c>
      <c r="F111" s="193" t="s">
        <v>908</v>
      </c>
      <c r="G111" s="194" t="s">
        <v>509</v>
      </c>
      <c r="H111" s="195">
        <v>3</v>
      </c>
      <c r="I111" s="196"/>
      <c r="J111" s="197">
        <f t="shared" si="20"/>
        <v>0</v>
      </c>
      <c r="K111" s="193" t="s">
        <v>21</v>
      </c>
      <c r="L111" s="60"/>
      <c r="M111" s="198" t="s">
        <v>21</v>
      </c>
      <c r="N111" s="199" t="s">
        <v>42</v>
      </c>
      <c r="O111" s="41"/>
      <c r="P111" s="200">
        <f t="shared" si="21"/>
        <v>0</v>
      </c>
      <c r="Q111" s="200">
        <v>0</v>
      </c>
      <c r="R111" s="200">
        <f t="shared" si="22"/>
        <v>0</v>
      </c>
      <c r="S111" s="200">
        <v>0</v>
      </c>
      <c r="T111" s="201">
        <f t="shared" si="23"/>
        <v>0</v>
      </c>
      <c r="AR111" s="23" t="s">
        <v>135</v>
      </c>
      <c r="AT111" s="23" t="s">
        <v>130</v>
      </c>
      <c r="AU111" s="23" t="s">
        <v>79</v>
      </c>
      <c r="AY111" s="23" t="s">
        <v>128</v>
      </c>
      <c r="BE111" s="202">
        <f t="shared" si="24"/>
        <v>0</v>
      </c>
      <c r="BF111" s="202">
        <f t="shared" si="25"/>
        <v>0</v>
      </c>
      <c r="BG111" s="202">
        <f t="shared" si="26"/>
        <v>0</v>
      </c>
      <c r="BH111" s="202">
        <f t="shared" si="27"/>
        <v>0</v>
      </c>
      <c r="BI111" s="202">
        <f t="shared" si="28"/>
        <v>0</v>
      </c>
      <c r="BJ111" s="23" t="s">
        <v>79</v>
      </c>
      <c r="BK111" s="202">
        <f t="shared" si="29"/>
        <v>0</v>
      </c>
      <c r="BL111" s="23" t="s">
        <v>135</v>
      </c>
      <c r="BM111" s="23" t="s">
        <v>909</v>
      </c>
    </row>
    <row r="112" spans="2:65" s="1" customFormat="1" ht="16.5" customHeight="1">
      <c r="B112" s="40"/>
      <c r="C112" s="191" t="s">
        <v>282</v>
      </c>
      <c r="D112" s="191" t="s">
        <v>130</v>
      </c>
      <c r="E112" s="192" t="s">
        <v>910</v>
      </c>
      <c r="F112" s="193" t="s">
        <v>911</v>
      </c>
      <c r="G112" s="194" t="s">
        <v>509</v>
      </c>
      <c r="H112" s="195">
        <v>3</v>
      </c>
      <c r="I112" s="196"/>
      <c r="J112" s="197">
        <f t="shared" si="20"/>
        <v>0</v>
      </c>
      <c r="K112" s="193" t="s">
        <v>21</v>
      </c>
      <c r="L112" s="60"/>
      <c r="M112" s="198" t="s">
        <v>21</v>
      </c>
      <c r="N112" s="199" t="s">
        <v>42</v>
      </c>
      <c r="O112" s="41"/>
      <c r="P112" s="200">
        <f t="shared" si="21"/>
        <v>0</v>
      </c>
      <c r="Q112" s="200">
        <v>0</v>
      </c>
      <c r="R112" s="200">
        <f t="shared" si="22"/>
        <v>0</v>
      </c>
      <c r="S112" s="200">
        <v>0</v>
      </c>
      <c r="T112" s="201">
        <f t="shared" si="23"/>
        <v>0</v>
      </c>
      <c r="AR112" s="23" t="s">
        <v>135</v>
      </c>
      <c r="AT112" s="23" t="s">
        <v>130</v>
      </c>
      <c r="AU112" s="23" t="s">
        <v>79</v>
      </c>
      <c r="AY112" s="23" t="s">
        <v>128</v>
      </c>
      <c r="BE112" s="202">
        <f t="shared" si="24"/>
        <v>0</v>
      </c>
      <c r="BF112" s="202">
        <f t="shared" si="25"/>
        <v>0</v>
      </c>
      <c r="BG112" s="202">
        <f t="shared" si="26"/>
        <v>0</v>
      </c>
      <c r="BH112" s="202">
        <f t="shared" si="27"/>
        <v>0</v>
      </c>
      <c r="BI112" s="202">
        <f t="shared" si="28"/>
        <v>0</v>
      </c>
      <c r="BJ112" s="23" t="s">
        <v>79</v>
      </c>
      <c r="BK112" s="202">
        <f t="shared" si="29"/>
        <v>0</v>
      </c>
      <c r="BL112" s="23" t="s">
        <v>135</v>
      </c>
      <c r="BM112" s="23" t="s">
        <v>912</v>
      </c>
    </row>
    <row r="113" spans="2:65" s="1" customFormat="1" ht="16.5" customHeight="1">
      <c r="B113" s="40"/>
      <c r="C113" s="191" t="s">
        <v>288</v>
      </c>
      <c r="D113" s="191" t="s">
        <v>130</v>
      </c>
      <c r="E113" s="192" t="s">
        <v>913</v>
      </c>
      <c r="F113" s="193" t="s">
        <v>914</v>
      </c>
      <c r="G113" s="194" t="s">
        <v>509</v>
      </c>
      <c r="H113" s="195">
        <v>24</v>
      </c>
      <c r="I113" s="196"/>
      <c r="J113" s="197">
        <f t="shared" si="20"/>
        <v>0</v>
      </c>
      <c r="K113" s="193" t="s">
        <v>21</v>
      </c>
      <c r="L113" s="60"/>
      <c r="M113" s="198" t="s">
        <v>21</v>
      </c>
      <c r="N113" s="199" t="s">
        <v>42</v>
      </c>
      <c r="O113" s="41"/>
      <c r="P113" s="200">
        <f t="shared" si="21"/>
        <v>0</v>
      </c>
      <c r="Q113" s="200">
        <v>0</v>
      </c>
      <c r="R113" s="200">
        <f t="shared" si="22"/>
        <v>0</v>
      </c>
      <c r="S113" s="200">
        <v>0</v>
      </c>
      <c r="T113" s="201">
        <f t="shared" si="23"/>
        <v>0</v>
      </c>
      <c r="AR113" s="23" t="s">
        <v>135</v>
      </c>
      <c r="AT113" s="23" t="s">
        <v>130</v>
      </c>
      <c r="AU113" s="23" t="s">
        <v>79</v>
      </c>
      <c r="AY113" s="23" t="s">
        <v>128</v>
      </c>
      <c r="BE113" s="202">
        <f t="shared" si="24"/>
        <v>0</v>
      </c>
      <c r="BF113" s="202">
        <f t="shared" si="25"/>
        <v>0</v>
      </c>
      <c r="BG113" s="202">
        <f t="shared" si="26"/>
        <v>0</v>
      </c>
      <c r="BH113" s="202">
        <f t="shared" si="27"/>
        <v>0</v>
      </c>
      <c r="BI113" s="202">
        <f t="shared" si="28"/>
        <v>0</v>
      </c>
      <c r="BJ113" s="23" t="s">
        <v>79</v>
      </c>
      <c r="BK113" s="202">
        <f t="shared" si="29"/>
        <v>0</v>
      </c>
      <c r="BL113" s="23" t="s">
        <v>135</v>
      </c>
      <c r="BM113" s="23" t="s">
        <v>915</v>
      </c>
    </row>
    <row r="114" spans="2:65" s="1" customFormat="1" ht="16.5" customHeight="1">
      <c r="B114" s="40"/>
      <c r="C114" s="191" t="s">
        <v>293</v>
      </c>
      <c r="D114" s="191" t="s">
        <v>130</v>
      </c>
      <c r="E114" s="192" t="s">
        <v>916</v>
      </c>
      <c r="F114" s="193" t="s">
        <v>917</v>
      </c>
      <c r="G114" s="194" t="s">
        <v>509</v>
      </c>
      <c r="H114" s="195">
        <v>3</v>
      </c>
      <c r="I114" s="196"/>
      <c r="J114" s="197">
        <f t="shared" si="20"/>
        <v>0</v>
      </c>
      <c r="K114" s="193" t="s">
        <v>21</v>
      </c>
      <c r="L114" s="60"/>
      <c r="M114" s="198" t="s">
        <v>21</v>
      </c>
      <c r="N114" s="199" t="s">
        <v>42</v>
      </c>
      <c r="O114" s="41"/>
      <c r="P114" s="200">
        <f t="shared" si="21"/>
        <v>0</v>
      </c>
      <c r="Q114" s="200">
        <v>0</v>
      </c>
      <c r="R114" s="200">
        <f t="shared" si="22"/>
        <v>0</v>
      </c>
      <c r="S114" s="200">
        <v>0</v>
      </c>
      <c r="T114" s="201">
        <f t="shared" si="23"/>
        <v>0</v>
      </c>
      <c r="AR114" s="23" t="s">
        <v>135</v>
      </c>
      <c r="AT114" s="23" t="s">
        <v>130</v>
      </c>
      <c r="AU114" s="23" t="s">
        <v>79</v>
      </c>
      <c r="AY114" s="23" t="s">
        <v>128</v>
      </c>
      <c r="BE114" s="202">
        <f t="shared" si="24"/>
        <v>0</v>
      </c>
      <c r="BF114" s="202">
        <f t="shared" si="25"/>
        <v>0</v>
      </c>
      <c r="BG114" s="202">
        <f t="shared" si="26"/>
        <v>0</v>
      </c>
      <c r="BH114" s="202">
        <f t="shared" si="27"/>
        <v>0</v>
      </c>
      <c r="BI114" s="202">
        <f t="shared" si="28"/>
        <v>0</v>
      </c>
      <c r="BJ114" s="23" t="s">
        <v>79</v>
      </c>
      <c r="BK114" s="202">
        <f t="shared" si="29"/>
        <v>0</v>
      </c>
      <c r="BL114" s="23" t="s">
        <v>135</v>
      </c>
      <c r="BM114" s="23" t="s">
        <v>918</v>
      </c>
    </row>
    <row r="115" spans="2:65" s="1" customFormat="1" ht="16.5" customHeight="1">
      <c r="B115" s="40"/>
      <c r="C115" s="191" t="s">
        <v>299</v>
      </c>
      <c r="D115" s="191" t="s">
        <v>130</v>
      </c>
      <c r="E115" s="192" t="s">
        <v>919</v>
      </c>
      <c r="F115" s="193" t="s">
        <v>920</v>
      </c>
      <c r="G115" s="194" t="s">
        <v>509</v>
      </c>
      <c r="H115" s="195">
        <v>3</v>
      </c>
      <c r="I115" s="196"/>
      <c r="J115" s="197">
        <f t="shared" si="20"/>
        <v>0</v>
      </c>
      <c r="K115" s="193" t="s">
        <v>21</v>
      </c>
      <c r="L115" s="60"/>
      <c r="M115" s="198" t="s">
        <v>21</v>
      </c>
      <c r="N115" s="199" t="s">
        <v>42</v>
      </c>
      <c r="O115" s="41"/>
      <c r="P115" s="200">
        <f t="shared" si="21"/>
        <v>0</v>
      </c>
      <c r="Q115" s="200">
        <v>0</v>
      </c>
      <c r="R115" s="200">
        <f t="shared" si="22"/>
        <v>0</v>
      </c>
      <c r="S115" s="200">
        <v>0</v>
      </c>
      <c r="T115" s="201">
        <f t="shared" si="23"/>
        <v>0</v>
      </c>
      <c r="AR115" s="23" t="s">
        <v>135</v>
      </c>
      <c r="AT115" s="23" t="s">
        <v>130</v>
      </c>
      <c r="AU115" s="23" t="s">
        <v>79</v>
      </c>
      <c r="AY115" s="23" t="s">
        <v>128</v>
      </c>
      <c r="BE115" s="202">
        <f t="shared" si="24"/>
        <v>0</v>
      </c>
      <c r="BF115" s="202">
        <f t="shared" si="25"/>
        <v>0</v>
      </c>
      <c r="BG115" s="202">
        <f t="shared" si="26"/>
        <v>0</v>
      </c>
      <c r="BH115" s="202">
        <f t="shared" si="27"/>
        <v>0</v>
      </c>
      <c r="BI115" s="202">
        <f t="shared" si="28"/>
        <v>0</v>
      </c>
      <c r="BJ115" s="23" t="s">
        <v>79</v>
      </c>
      <c r="BK115" s="202">
        <f t="shared" si="29"/>
        <v>0</v>
      </c>
      <c r="BL115" s="23" t="s">
        <v>135</v>
      </c>
      <c r="BM115" s="23" t="s">
        <v>921</v>
      </c>
    </row>
    <row r="116" spans="2:65" s="1" customFormat="1" ht="16.5" customHeight="1">
      <c r="B116" s="40"/>
      <c r="C116" s="191" t="s">
        <v>305</v>
      </c>
      <c r="D116" s="191" t="s">
        <v>130</v>
      </c>
      <c r="E116" s="192" t="s">
        <v>922</v>
      </c>
      <c r="F116" s="193" t="s">
        <v>923</v>
      </c>
      <c r="G116" s="194" t="s">
        <v>509</v>
      </c>
      <c r="H116" s="195">
        <v>3</v>
      </c>
      <c r="I116" s="196"/>
      <c r="J116" s="197">
        <f t="shared" si="20"/>
        <v>0</v>
      </c>
      <c r="K116" s="193" t="s">
        <v>21</v>
      </c>
      <c r="L116" s="60"/>
      <c r="M116" s="198" t="s">
        <v>21</v>
      </c>
      <c r="N116" s="199" t="s">
        <v>42</v>
      </c>
      <c r="O116" s="41"/>
      <c r="P116" s="200">
        <f t="shared" si="21"/>
        <v>0</v>
      </c>
      <c r="Q116" s="200">
        <v>0</v>
      </c>
      <c r="R116" s="200">
        <f t="shared" si="22"/>
        <v>0</v>
      </c>
      <c r="S116" s="200">
        <v>0</v>
      </c>
      <c r="T116" s="201">
        <f t="shared" si="23"/>
        <v>0</v>
      </c>
      <c r="AR116" s="23" t="s">
        <v>135</v>
      </c>
      <c r="AT116" s="23" t="s">
        <v>130</v>
      </c>
      <c r="AU116" s="23" t="s">
        <v>79</v>
      </c>
      <c r="AY116" s="23" t="s">
        <v>128</v>
      </c>
      <c r="BE116" s="202">
        <f t="shared" si="24"/>
        <v>0</v>
      </c>
      <c r="BF116" s="202">
        <f t="shared" si="25"/>
        <v>0</v>
      </c>
      <c r="BG116" s="202">
        <f t="shared" si="26"/>
        <v>0</v>
      </c>
      <c r="BH116" s="202">
        <f t="shared" si="27"/>
        <v>0</v>
      </c>
      <c r="BI116" s="202">
        <f t="shared" si="28"/>
        <v>0</v>
      </c>
      <c r="BJ116" s="23" t="s">
        <v>79</v>
      </c>
      <c r="BK116" s="202">
        <f t="shared" si="29"/>
        <v>0</v>
      </c>
      <c r="BL116" s="23" t="s">
        <v>135</v>
      </c>
      <c r="BM116" s="23" t="s">
        <v>924</v>
      </c>
    </row>
    <row r="117" spans="2:65" s="1" customFormat="1" ht="25.5" customHeight="1">
      <c r="B117" s="40"/>
      <c r="C117" s="191" t="s">
        <v>317</v>
      </c>
      <c r="D117" s="191" t="s">
        <v>130</v>
      </c>
      <c r="E117" s="192" t="s">
        <v>925</v>
      </c>
      <c r="F117" s="193" t="s">
        <v>926</v>
      </c>
      <c r="G117" s="194" t="s">
        <v>509</v>
      </c>
      <c r="H117" s="195">
        <v>3</v>
      </c>
      <c r="I117" s="196"/>
      <c r="J117" s="197">
        <f t="shared" si="20"/>
        <v>0</v>
      </c>
      <c r="K117" s="193" t="s">
        <v>21</v>
      </c>
      <c r="L117" s="60"/>
      <c r="M117" s="198" t="s">
        <v>21</v>
      </c>
      <c r="N117" s="199" t="s">
        <v>42</v>
      </c>
      <c r="O117" s="41"/>
      <c r="P117" s="200">
        <f t="shared" si="21"/>
        <v>0</v>
      </c>
      <c r="Q117" s="200">
        <v>0</v>
      </c>
      <c r="R117" s="200">
        <f t="shared" si="22"/>
        <v>0</v>
      </c>
      <c r="S117" s="200">
        <v>0</v>
      </c>
      <c r="T117" s="201">
        <f t="shared" si="23"/>
        <v>0</v>
      </c>
      <c r="AR117" s="23" t="s">
        <v>135</v>
      </c>
      <c r="AT117" s="23" t="s">
        <v>130</v>
      </c>
      <c r="AU117" s="23" t="s">
        <v>79</v>
      </c>
      <c r="AY117" s="23" t="s">
        <v>128</v>
      </c>
      <c r="BE117" s="202">
        <f t="shared" si="24"/>
        <v>0</v>
      </c>
      <c r="BF117" s="202">
        <f t="shared" si="25"/>
        <v>0</v>
      </c>
      <c r="BG117" s="202">
        <f t="shared" si="26"/>
        <v>0</v>
      </c>
      <c r="BH117" s="202">
        <f t="shared" si="27"/>
        <v>0</v>
      </c>
      <c r="BI117" s="202">
        <f t="shared" si="28"/>
        <v>0</v>
      </c>
      <c r="BJ117" s="23" t="s">
        <v>79</v>
      </c>
      <c r="BK117" s="202">
        <f t="shared" si="29"/>
        <v>0</v>
      </c>
      <c r="BL117" s="23" t="s">
        <v>135</v>
      </c>
      <c r="BM117" s="23" t="s">
        <v>927</v>
      </c>
    </row>
    <row r="118" spans="2:63" s="10" customFormat="1" ht="36.75" customHeight="1">
      <c r="B118" s="175"/>
      <c r="C118" s="176"/>
      <c r="D118" s="177" t="s">
        <v>70</v>
      </c>
      <c r="E118" s="178" t="s">
        <v>135</v>
      </c>
      <c r="F118" s="178" t="s">
        <v>928</v>
      </c>
      <c r="G118" s="176"/>
      <c r="H118" s="176"/>
      <c r="I118" s="179"/>
      <c r="J118" s="180">
        <f>BK118</f>
        <v>0</v>
      </c>
      <c r="K118" s="176"/>
      <c r="L118" s="181"/>
      <c r="M118" s="182"/>
      <c r="N118" s="183"/>
      <c r="O118" s="183"/>
      <c r="P118" s="184">
        <f>SUM(P119:P138)</f>
        <v>0</v>
      </c>
      <c r="Q118" s="183"/>
      <c r="R118" s="184">
        <f>SUM(R119:R138)</f>
        <v>0</v>
      </c>
      <c r="S118" s="183"/>
      <c r="T118" s="185">
        <f>SUM(T119:T138)</f>
        <v>0</v>
      </c>
      <c r="AR118" s="186" t="s">
        <v>79</v>
      </c>
      <c r="AT118" s="187" t="s">
        <v>70</v>
      </c>
      <c r="AU118" s="187" t="s">
        <v>71</v>
      </c>
      <c r="AY118" s="186" t="s">
        <v>128</v>
      </c>
      <c r="BK118" s="188">
        <f>SUM(BK119:BK138)</f>
        <v>0</v>
      </c>
    </row>
    <row r="119" spans="2:65" s="1" customFormat="1" ht="16.5" customHeight="1">
      <c r="B119" s="40"/>
      <c r="C119" s="191" t="s">
        <v>322</v>
      </c>
      <c r="D119" s="191" t="s">
        <v>130</v>
      </c>
      <c r="E119" s="192" t="s">
        <v>929</v>
      </c>
      <c r="F119" s="193" t="s">
        <v>930</v>
      </c>
      <c r="G119" s="194" t="s">
        <v>509</v>
      </c>
      <c r="H119" s="195">
        <v>3</v>
      </c>
      <c r="I119" s="196"/>
      <c r="J119" s="197">
        <f aca="true" t="shared" si="30" ref="J119:J138">ROUND(I119*H119,2)</f>
        <v>0</v>
      </c>
      <c r="K119" s="193" t="s">
        <v>21</v>
      </c>
      <c r="L119" s="60"/>
      <c r="M119" s="198" t="s">
        <v>21</v>
      </c>
      <c r="N119" s="199" t="s">
        <v>42</v>
      </c>
      <c r="O119" s="41"/>
      <c r="P119" s="200">
        <f aca="true" t="shared" si="31" ref="P119:P138">O119*H119</f>
        <v>0</v>
      </c>
      <c r="Q119" s="200">
        <v>0</v>
      </c>
      <c r="R119" s="200">
        <f aca="true" t="shared" si="32" ref="R119:R138">Q119*H119</f>
        <v>0</v>
      </c>
      <c r="S119" s="200">
        <v>0</v>
      </c>
      <c r="T119" s="201">
        <f aca="true" t="shared" si="33" ref="T119:T138">S119*H119</f>
        <v>0</v>
      </c>
      <c r="AR119" s="23" t="s">
        <v>135</v>
      </c>
      <c r="AT119" s="23" t="s">
        <v>130</v>
      </c>
      <c r="AU119" s="23" t="s">
        <v>79</v>
      </c>
      <c r="AY119" s="23" t="s">
        <v>128</v>
      </c>
      <c r="BE119" s="202">
        <f aca="true" t="shared" si="34" ref="BE119:BE138">IF(N119="základní",J119,0)</f>
        <v>0</v>
      </c>
      <c r="BF119" s="202">
        <f aca="true" t="shared" si="35" ref="BF119:BF138">IF(N119="snížená",J119,0)</f>
        <v>0</v>
      </c>
      <c r="BG119" s="202">
        <f aca="true" t="shared" si="36" ref="BG119:BG138">IF(N119="zákl. přenesená",J119,0)</f>
        <v>0</v>
      </c>
      <c r="BH119" s="202">
        <f aca="true" t="shared" si="37" ref="BH119:BH138">IF(N119="sníž. přenesená",J119,0)</f>
        <v>0</v>
      </c>
      <c r="BI119" s="202">
        <f aca="true" t="shared" si="38" ref="BI119:BI138">IF(N119="nulová",J119,0)</f>
        <v>0</v>
      </c>
      <c r="BJ119" s="23" t="s">
        <v>79</v>
      </c>
      <c r="BK119" s="202">
        <f aca="true" t="shared" si="39" ref="BK119:BK138">ROUND(I119*H119,2)</f>
        <v>0</v>
      </c>
      <c r="BL119" s="23" t="s">
        <v>135</v>
      </c>
      <c r="BM119" s="23" t="s">
        <v>931</v>
      </c>
    </row>
    <row r="120" spans="2:65" s="1" customFormat="1" ht="16.5" customHeight="1">
      <c r="B120" s="40"/>
      <c r="C120" s="191" t="s">
        <v>328</v>
      </c>
      <c r="D120" s="191" t="s">
        <v>130</v>
      </c>
      <c r="E120" s="192" t="s">
        <v>932</v>
      </c>
      <c r="F120" s="193" t="s">
        <v>933</v>
      </c>
      <c r="G120" s="194" t="s">
        <v>509</v>
      </c>
      <c r="H120" s="195">
        <v>3</v>
      </c>
      <c r="I120" s="196"/>
      <c r="J120" s="197">
        <f t="shared" si="30"/>
        <v>0</v>
      </c>
      <c r="K120" s="193" t="s">
        <v>21</v>
      </c>
      <c r="L120" s="60"/>
      <c r="M120" s="198" t="s">
        <v>21</v>
      </c>
      <c r="N120" s="199" t="s">
        <v>42</v>
      </c>
      <c r="O120" s="41"/>
      <c r="P120" s="200">
        <f t="shared" si="31"/>
        <v>0</v>
      </c>
      <c r="Q120" s="200">
        <v>0</v>
      </c>
      <c r="R120" s="200">
        <f t="shared" si="32"/>
        <v>0</v>
      </c>
      <c r="S120" s="200">
        <v>0</v>
      </c>
      <c r="T120" s="201">
        <f t="shared" si="33"/>
        <v>0</v>
      </c>
      <c r="AR120" s="23" t="s">
        <v>135</v>
      </c>
      <c r="AT120" s="23" t="s">
        <v>130</v>
      </c>
      <c r="AU120" s="23" t="s">
        <v>79</v>
      </c>
      <c r="AY120" s="23" t="s">
        <v>128</v>
      </c>
      <c r="BE120" s="202">
        <f t="shared" si="34"/>
        <v>0</v>
      </c>
      <c r="BF120" s="202">
        <f t="shared" si="35"/>
        <v>0</v>
      </c>
      <c r="BG120" s="202">
        <f t="shared" si="36"/>
        <v>0</v>
      </c>
      <c r="BH120" s="202">
        <f t="shared" si="37"/>
        <v>0</v>
      </c>
      <c r="BI120" s="202">
        <f t="shared" si="38"/>
        <v>0</v>
      </c>
      <c r="BJ120" s="23" t="s">
        <v>79</v>
      </c>
      <c r="BK120" s="202">
        <f t="shared" si="39"/>
        <v>0</v>
      </c>
      <c r="BL120" s="23" t="s">
        <v>135</v>
      </c>
      <c r="BM120" s="23" t="s">
        <v>934</v>
      </c>
    </row>
    <row r="121" spans="2:65" s="1" customFormat="1" ht="25.5" customHeight="1">
      <c r="B121" s="40"/>
      <c r="C121" s="191" t="s">
        <v>334</v>
      </c>
      <c r="D121" s="191" t="s">
        <v>130</v>
      </c>
      <c r="E121" s="192" t="s">
        <v>935</v>
      </c>
      <c r="F121" s="193" t="s">
        <v>936</v>
      </c>
      <c r="G121" s="194" t="s">
        <v>509</v>
      </c>
      <c r="H121" s="195">
        <v>3</v>
      </c>
      <c r="I121" s="196"/>
      <c r="J121" s="197">
        <f t="shared" si="30"/>
        <v>0</v>
      </c>
      <c r="K121" s="193" t="s">
        <v>21</v>
      </c>
      <c r="L121" s="60"/>
      <c r="M121" s="198" t="s">
        <v>21</v>
      </c>
      <c r="N121" s="199" t="s">
        <v>42</v>
      </c>
      <c r="O121" s="41"/>
      <c r="P121" s="200">
        <f t="shared" si="31"/>
        <v>0</v>
      </c>
      <c r="Q121" s="200">
        <v>0</v>
      </c>
      <c r="R121" s="200">
        <f t="shared" si="32"/>
        <v>0</v>
      </c>
      <c r="S121" s="200">
        <v>0</v>
      </c>
      <c r="T121" s="201">
        <f t="shared" si="33"/>
        <v>0</v>
      </c>
      <c r="AR121" s="23" t="s">
        <v>135</v>
      </c>
      <c r="AT121" s="23" t="s">
        <v>130</v>
      </c>
      <c r="AU121" s="23" t="s">
        <v>79</v>
      </c>
      <c r="AY121" s="23" t="s">
        <v>128</v>
      </c>
      <c r="BE121" s="202">
        <f t="shared" si="34"/>
        <v>0</v>
      </c>
      <c r="BF121" s="202">
        <f t="shared" si="35"/>
        <v>0</v>
      </c>
      <c r="BG121" s="202">
        <f t="shared" si="36"/>
        <v>0</v>
      </c>
      <c r="BH121" s="202">
        <f t="shared" si="37"/>
        <v>0</v>
      </c>
      <c r="BI121" s="202">
        <f t="shared" si="38"/>
        <v>0</v>
      </c>
      <c r="BJ121" s="23" t="s">
        <v>79</v>
      </c>
      <c r="BK121" s="202">
        <f t="shared" si="39"/>
        <v>0</v>
      </c>
      <c r="BL121" s="23" t="s">
        <v>135</v>
      </c>
      <c r="BM121" s="23" t="s">
        <v>937</v>
      </c>
    </row>
    <row r="122" spans="2:65" s="1" customFormat="1" ht="16.5" customHeight="1">
      <c r="B122" s="40"/>
      <c r="C122" s="191" t="s">
        <v>339</v>
      </c>
      <c r="D122" s="191" t="s">
        <v>130</v>
      </c>
      <c r="E122" s="192" t="s">
        <v>938</v>
      </c>
      <c r="F122" s="193" t="s">
        <v>939</v>
      </c>
      <c r="G122" s="194" t="s">
        <v>509</v>
      </c>
      <c r="H122" s="195">
        <v>3</v>
      </c>
      <c r="I122" s="196"/>
      <c r="J122" s="197">
        <f t="shared" si="30"/>
        <v>0</v>
      </c>
      <c r="K122" s="193" t="s">
        <v>21</v>
      </c>
      <c r="L122" s="60"/>
      <c r="M122" s="198" t="s">
        <v>21</v>
      </c>
      <c r="N122" s="199" t="s">
        <v>42</v>
      </c>
      <c r="O122" s="41"/>
      <c r="P122" s="200">
        <f t="shared" si="31"/>
        <v>0</v>
      </c>
      <c r="Q122" s="200">
        <v>0</v>
      </c>
      <c r="R122" s="200">
        <f t="shared" si="32"/>
        <v>0</v>
      </c>
      <c r="S122" s="200">
        <v>0</v>
      </c>
      <c r="T122" s="201">
        <f t="shared" si="33"/>
        <v>0</v>
      </c>
      <c r="AR122" s="23" t="s">
        <v>135</v>
      </c>
      <c r="AT122" s="23" t="s">
        <v>130</v>
      </c>
      <c r="AU122" s="23" t="s">
        <v>79</v>
      </c>
      <c r="AY122" s="23" t="s">
        <v>128</v>
      </c>
      <c r="BE122" s="202">
        <f t="shared" si="34"/>
        <v>0</v>
      </c>
      <c r="BF122" s="202">
        <f t="shared" si="35"/>
        <v>0</v>
      </c>
      <c r="BG122" s="202">
        <f t="shared" si="36"/>
        <v>0</v>
      </c>
      <c r="BH122" s="202">
        <f t="shared" si="37"/>
        <v>0</v>
      </c>
      <c r="BI122" s="202">
        <f t="shared" si="38"/>
        <v>0</v>
      </c>
      <c r="BJ122" s="23" t="s">
        <v>79</v>
      </c>
      <c r="BK122" s="202">
        <f t="shared" si="39"/>
        <v>0</v>
      </c>
      <c r="BL122" s="23" t="s">
        <v>135</v>
      </c>
      <c r="BM122" s="23" t="s">
        <v>940</v>
      </c>
    </row>
    <row r="123" spans="2:65" s="1" customFormat="1" ht="16.5" customHeight="1">
      <c r="B123" s="40"/>
      <c r="C123" s="191" t="s">
        <v>344</v>
      </c>
      <c r="D123" s="191" t="s">
        <v>130</v>
      </c>
      <c r="E123" s="192" t="s">
        <v>941</v>
      </c>
      <c r="F123" s="193" t="s">
        <v>942</v>
      </c>
      <c r="G123" s="194" t="s">
        <v>509</v>
      </c>
      <c r="H123" s="195">
        <v>3</v>
      </c>
      <c r="I123" s="196"/>
      <c r="J123" s="197">
        <f t="shared" si="30"/>
        <v>0</v>
      </c>
      <c r="K123" s="193" t="s">
        <v>21</v>
      </c>
      <c r="L123" s="60"/>
      <c r="M123" s="198" t="s">
        <v>21</v>
      </c>
      <c r="N123" s="199" t="s">
        <v>42</v>
      </c>
      <c r="O123" s="41"/>
      <c r="P123" s="200">
        <f t="shared" si="31"/>
        <v>0</v>
      </c>
      <c r="Q123" s="200">
        <v>0</v>
      </c>
      <c r="R123" s="200">
        <f t="shared" si="32"/>
        <v>0</v>
      </c>
      <c r="S123" s="200">
        <v>0</v>
      </c>
      <c r="T123" s="201">
        <f t="shared" si="33"/>
        <v>0</v>
      </c>
      <c r="AR123" s="23" t="s">
        <v>135</v>
      </c>
      <c r="AT123" s="23" t="s">
        <v>130</v>
      </c>
      <c r="AU123" s="23" t="s">
        <v>79</v>
      </c>
      <c r="AY123" s="23" t="s">
        <v>128</v>
      </c>
      <c r="BE123" s="202">
        <f t="shared" si="34"/>
        <v>0</v>
      </c>
      <c r="BF123" s="202">
        <f t="shared" si="35"/>
        <v>0</v>
      </c>
      <c r="BG123" s="202">
        <f t="shared" si="36"/>
        <v>0</v>
      </c>
      <c r="BH123" s="202">
        <f t="shared" si="37"/>
        <v>0</v>
      </c>
      <c r="BI123" s="202">
        <f t="shared" si="38"/>
        <v>0</v>
      </c>
      <c r="BJ123" s="23" t="s">
        <v>79</v>
      </c>
      <c r="BK123" s="202">
        <f t="shared" si="39"/>
        <v>0</v>
      </c>
      <c r="BL123" s="23" t="s">
        <v>135</v>
      </c>
      <c r="BM123" s="23" t="s">
        <v>943</v>
      </c>
    </row>
    <row r="124" spans="2:65" s="1" customFormat="1" ht="16.5" customHeight="1">
      <c r="B124" s="40"/>
      <c r="C124" s="191" t="s">
        <v>349</v>
      </c>
      <c r="D124" s="191" t="s">
        <v>130</v>
      </c>
      <c r="E124" s="192" t="s">
        <v>944</v>
      </c>
      <c r="F124" s="193" t="s">
        <v>945</v>
      </c>
      <c r="G124" s="194" t="s">
        <v>509</v>
      </c>
      <c r="H124" s="195">
        <v>3</v>
      </c>
      <c r="I124" s="196"/>
      <c r="J124" s="197">
        <f t="shared" si="30"/>
        <v>0</v>
      </c>
      <c r="K124" s="193" t="s">
        <v>21</v>
      </c>
      <c r="L124" s="60"/>
      <c r="M124" s="198" t="s">
        <v>21</v>
      </c>
      <c r="N124" s="199" t="s">
        <v>42</v>
      </c>
      <c r="O124" s="41"/>
      <c r="P124" s="200">
        <f t="shared" si="31"/>
        <v>0</v>
      </c>
      <c r="Q124" s="200">
        <v>0</v>
      </c>
      <c r="R124" s="200">
        <f t="shared" si="32"/>
        <v>0</v>
      </c>
      <c r="S124" s="200">
        <v>0</v>
      </c>
      <c r="T124" s="201">
        <f t="shared" si="33"/>
        <v>0</v>
      </c>
      <c r="AR124" s="23" t="s">
        <v>135</v>
      </c>
      <c r="AT124" s="23" t="s">
        <v>130</v>
      </c>
      <c r="AU124" s="23" t="s">
        <v>79</v>
      </c>
      <c r="AY124" s="23" t="s">
        <v>128</v>
      </c>
      <c r="BE124" s="202">
        <f t="shared" si="34"/>
        <v>0</v>
      </c>
      <c r="BF124" s="202">
        <f t="shared" si="35"/>
        <v>0</v>
      </c>
      <c r="BG124" s="202">
        <f t="shared" si="36"/>
        <v>0</v>
      </c>
      <c r="BH124" s="202">
        <f t="shared" si="37"/>
        <v>0</v>
      </c>
      <c r="BI124" s="202">
        <f t="shared" si="38"/>
        <v>0</v>
      </c>
      <c r="BJ124" s="23" t="s">
        <v>79</v>
      </c>
      <c r="BK124" s="202">
        <f t="shared" si="39"/>
        <v>0</v>
      </c>
      <c r="BL124" s="23" t="s">
        <v>135</v>
      </c>
      <c r="BM124" s="23" t="s">
        <v>946</v>
      </c>
    </row>
    <row r="125" spans="2:65" s="1" customFormat="1" ht="16.5" customHeight="1">
      <c r="B125" s="40"/>
      <c r="C125" s="191" t="s">
        <v>356</v>
      </c>
      <c r="D125" s="191" t="s">
        <v>130</v>
      </c>
      <c r="E125" s="192" t="s">
        <v>947</v>
      </c>
      <c r="F125" s="193" t="s">
        <v>948</v>
      </c>
      <c r="G125" s="194" t="s">
        <v>509</v>
      </c>
      <c r="H125" s="195">
        <v>3</v>
      </c>
      <c r="I125" s="196"/>
      <c r="J125" s="197">
        <f t="shared" si="30"/>
        <v>0</v>
      </c>
      <c r="K125" s="193" t="s">
        <v>21</v>
      </c>
      <c r="L125" s="60"/>
      <c r="M125" s="198" t="s">
        <v>21</v>
      </c>
      <c r="N125" s="199" t="s">
        <v>42</v>
      </c>
      <c r="O125" s="41"/>
      <c r="P125" s="200">
        <f t="shared" si="31"/>
        <v>0</v>
      </c>
      <c r="Q125" s="200">
        <v>0</v>
      </c>
      <c r="R125" s="200">
        <f t="shared" si="32"/>
        <v>0</v>
      </c>
      <c r="S125" s="200">
        <v>0</v>
      </c>
      <c r="T125" s="201">
        <f t="shared" si="33"/>
        <v>0</v>
      </c>
      <c r="AR125" s="23" t="s">
        <v>135</v>
      </c>
      <c r="AT125" s="23" t="s">
        <v>130</v>
      </c>
      <c r="AU125" s="23" t="s">
        <v>79</v>
      </c>
      <c r="AY125" s="23" t="s">
        <v>128</v>
      </c>
      <c r="BE125" s="202">
        <f t="shared" si="34"/>
        <v>0</v>
      </c>
      <c r="BF125" s="202">
        <f t="shared" si="35"/>
        <v>0</v>
      </c>
      <c r="BG125" s="202">
        <f t="shared" si="36"/>
        <v>0</v>
      </c>
      <c r="BH125" s="202">
        <f t="shared" si="37"/>
        <v>0</v>
      </c>
      <c r="BI125" s="202">
        <f t="shared" si="38"/>
        <v>0</v>
      </c>
      <c r="BJ125" s="23" t="s">
        <v>79</v>
      </c>
      <c r="BK125" s="202">
        <f t="shared" si="39"/>
        <v>0</v>
      </c>
      <c r="BL125" s="23" t="s">
        <v>135</v>
      </c>
      <c r="BM125" s="23" t="s">
        <v>949</v>
      </c>
    </row>
    <row r="126" spans="2:65" s="1" customFormat="1" ht="16.5" customHeight="1">
      <c r="B126" s="40"/>
      <c r="C126" s="191" t="s">
        <v>363</v>
      </c>
      <c r="D126" s="191" t="s">
        <v>130</v>
      </c>
      <c r="E126" s="192" t="s">
        <v>950</v>
      </c>
      <c r="F126" s="193" t="s">
        <v>951</v>
      </c>
      <c r="G126" s="194" t="s">
        <v>509</v>
      </c>
      <c r="H126" s="195">
        <v>24</v>
      </c>
      <c r="I126" s="196"/>
      <c r="J126" s="197">
        <f t="shared" si="30"/>
        <v>0</v>
      </c>
      <c r="K126" s="193" t="s">
        <v>21</v>
      </c>
      <c r="L126" s="60"/>
      <c r="M126" s="198" t="s">
        <v>21</v>
      </c>
      <c r="N126" s="199" t="s">
        <v>42</v>
      </c>
      <c r="O126" s="41"/>
      <c r="P126" s="200">
        <f t="shared" si="31"/>
        <v>0</v>
      </c>
      <c r="Q126" s="200">
        <v>0</v>
      </c>
      <c r="R126" s="200">
        <f t="shared" si="32"/>
        <v>0</v>
      </c>
      <c r="S126" s="200">
        <v>0</v>
      </c>
      <c r="T126" s="201">
        <f t="shared" si="33"/>
        <v>0</v>
      </c>
      <c r="AR126" s="23" t="s">
        <v>135</v>
      </c>
      <c r="AT126" s="23" t="s">
        <v>130</v>
      </c>
      <c r="AU126" s="23" t="s">
        <v>79</v>
      </c>
      <c r="AY126" s="23" t="s">
        <v>128</v>
      </c>
      <c r="BE126" s="202">
        <f t="shared" si="34"/>
        <v>0</v>
      </c>
      <c r="BF126" s="202">
        <f t="shared" si="35"/>
        <v>0</v>
      </c>
      <c r="BG126" s="202">
        <f t="shared" si="36"/>
        <v>0</v>
      </c>
      <c r="BH126" s="202">
        <f t="shared" si="37"/>
        <v>0</v>
      </c>
      <c r="BI126" s="202">
        <f t="shared" si="38"/>
        <v>0</v>
      </c>
      <c r="BJ126" s="23" t="s">
        <v>79</v>
      </c>
      <c r="BK126" s="202">
        <f t="shared" si="39"/>
        <v>0</v>
      </c>
      <c r="BL126" s="23" t="s">
        <v>135</v>
      </c>
      <c r="BM126" s="23" t="s">
        <v>952</v>
      </c>
    </row>
    <row r="127" spans="2:65" s="1" customFormat="1" ht="16.5" customHeight="1">
      <c r="B127" s="40"/>
      <c r="C127" s="191" t="s">
        <v>370</v>
      </c>
      <c r="D127" s="191" t="s">
        <v>130</v>
      </c>
      <c r="E127" s="192" t="s">
        <v>953</v>
      </c>
      <c r="F127" s="193" t="s">
        <v>954</v>
      </c>
      <c r="G127" s="194" t="s">
        <v>331</v>
      </c>
      <c r="H127" s="195">
        <v>6</v>
      </c>
      <c r="I127" s="196"/>
      <c r="J127" s="197">
        <f t="shared" si="30"/>
        <v>0</v>
      </c>
      <c r="K127" s="193" t="s">
        <v>21</v>
      </c>
      <c r="L127" s="60"/>
      <c r="M127" s="198" t="s">
        <v>21</v>
      </c>
      <c r="N127" s="199" t="s">
        <v>42</v>
      </c>
      <c r="O127" s="41"/>
      <c r="P127" s="200">
        <f t="shared" si="31"/>
        <v>0</v>
      </c>
      <c r="Q127" s="200">
        <v>0</v>
      </c>
      <c r="R127" s="200">
        <f t="shared" si="32"/>
        <v>0</v>
      </c>
      <c r="S127" s="200">
        <v>0</v>
      </c>
      <c r="T127" s="201">
        <f t="shared" si="33"/>
        <v>0</v>
      </c>
      <c r="AR127" s="23" t="s">
        <v>135</v>
      </c>
      <c r="AT127" s="23" t="s">
        <v>130</v>
      </c>
      <c r="AU127" s="23" t="s">
        <v>79</v>
      </c>
      <c r="AY127" s="23" t="s">
        <v>128</v>
      </c>
      <c r="BE127" s="202">
        <f t="shared" si="34"/>
        <v>0</v>
      </c>
      <c r="BF127" s="202">
        <f t="shared" si="35"/>
        <v>0</v>
      </c>
      <c r="BG127" s="202">
        <f t="shared" si="36"/>
        <v>0</v>
      </c>
      <c r="BH127" s="202">
        <f t="shared" si="37"/>
        <v>0</v>
      </c>
      <c r="BI127" s="202">
        <f t="shared" si="38"/>
        <v>0</v>
      </c>
      <c r="BJ127" s="23" t="s">
        <v>79</v>
      </c>
      <c r="BK127" s="202">
        <f t="shared" si="39"/>
        <v>0</v>
      </c>
      <c r="BL127" s="23" t="s">
        <v>135</v>
      </c>
      <c r="BM127" s="23" t="s">
        <v>955</v>
      </c>
    </row>
    <row r="128" spans="2:65" s="1" customFormat="1" ht="16.5" customHeight="1">
      <c r="B128" s="40"/>
      <c r="C128" s="191" t="s">
        <v>377</v>
      </c>
      <c r="D128" s="191" t="s">
        <v>130</v>
      </c>
      <c r="E128" s="192" t="s">
        <v>956</v>
      </c>
      <c r="F128" s="193" t="s">
        <v>957</v>
      </c>
      <c r="G128" s="194" t="s">
        <v>509</v>
      </c>
      <c r="H128" s="195">
        <v>3</v>
      </c>
      <c r="I128" s="196"/>
      <c r="J128" s="197">
        <f t="shared" si="30"/>
        <v>0</v>
      </c>
      <c r="K128" s="193" t="s">
        <v>21</v>
      </c>
      <c r="L128" s="60"/>
      <c r="M128" s="198" t="s">
        <v>21</v>
      </c>
      <c r="N128" s="199" t="s">
        <v>42</v>
      </c>
      <c r="O128" s="41"/>
      <c r="P128" s="200">
        <f t="shared" si="31"/>
        <v>0</v>
      </c>
      <c r="Q128" s="200">
        <v>0</v>
      </c>
      <c r="R128" s="200">
        <f t="shared" si="32"/>
        <v>0</v>
      </c>
      <c r="S128" s="200">
        <v>0</v>
      </c>
      <c r="T128" s="201">
        <f t="shared" si="33"/>
        <v>0</v>
      </c>
      <c r="AR128" s="23" t="s">
        <v>135</v>
      </c>
      <c r="AT128" s="23" t="s">
        <v>130</v>
      </c>
      <c r="AU128" s="23" t="s">
        <v>79</v>
      </c>
      <c r="AY128" s="23" t="s">
        <v>128</v>
      </c>
      <c r="BE128" s="202">
        <f t="shared" si="34"/>
        <v>0</v>
      </c>
      <c r="BF128" s="202">
        <f t="shared" si="35"/>
        <v>0</v>
      </c>
      <c r="BG128" s="202">
        <f t="shared" si="36"/>
        <v>0</v>
      </c>
      <c r="BH128" s="202">
        <f t="shared" si="37"/>
        <v>0</v>
      </c>
      <c r="BI128" s="202">
        <f t="shared" si="38"/>
        <v>0</v>
      </c>
      <c r="BJ128" s="23" t="s">
        <v>79</v>
      </c>
      <c r="BK128" s="202">
        <f t="shared" si="39"/>
        <v>0</v>
      </c>
      <c r="BL128" s="23" t="s">
        <v>135</v>
      </c>
      <c r="BM128" s="23" t="s">
        <v>958</v>
      </c>
    </row>
    <row r="129" spans="2:65" s="1" customFormat="1" ht="16.5" customHeight="1">
      <c r="B129" s="40"/>
      <c r="C129" s="191" t="s">
        <v>384</v>
      </c>
      <c r="D129" s="191" t="s">
        <v>130</v>
      </c>
      <c r="E129" s="192" t="s">
        <v>959</v>
      </c>
      <c r="F129" s="193" t="s">
        <v>960</v>
      </c>
      <c r="G129" s="194" t="s">
        <v>509</v>
      </c>
      <c r="H129" s="195">
        <v>3</v>
      </c>
      <c r="I129" s="196"/>
      <c r="J129" s="197">
        <f t="shared" si="30"/>
        <v>0</v>
      </c>
      <c r="K129" s="193" t="s">
        <v>21</v>
      </c>
      <c r="L129" s="60"/>
      <c r="M129" s="198" t="s">
        <v>21</v>
      </c>
      <c r="N129" s="199" t="s">
        <v>42</v>
      </c>
      <c r="O129" s="41"/>
      <c r="P129" s="200">
        <f t="shared" si="31"/>
        <v>0</v>
      </c>
      <c r="Q129" s="200">
        <v>0</v>
      </c>
      <c r="R129" s="200">
        <f t="shared" si="32"/>
        <v>0</v>
      </c>
      <c r="S129" s="200">
        <v>0</v>
      </c>
      <c r="T129" s="201">
        <f t="shared" si="33"/>
        <v>0</v>
      </c>
      <c r="AR129" s="23" t="s">
        <v>135</v>
      </c>
      <c r="AT129" s="23" t="s">
        <v>130</v>
      </c>
      <c r="AU129" s="23" t="s">
        <v>79</v>
      </c>
      <c r="AY129" s="23" t="s">
        <v>128</v>
      </c>
      <c r="BE129" s="202">
        <f t="shared" si="34"/>
        <v>0</v>
      </c>
      <c r="BF129" s="202">
        <f t="shared" si="35"/>
        <v>0</v>
      </c>
      <c r="BG129" s="202">
        <f t="shared" si="36"/>
        <v>0</v>
      </c>
      <c r="BH129" s="202">
        <f t="shared" si="37"/>
        <v>0</v>
      </c>
      <c r="BI129" s="202">
        <f t="shared" si="38"/>
        <v>0</v>
      </c>
      <c r="BJ129" s="23" t="s">
        <v>79</v>
      </c>
      <c r="BK129" s="202">
        <f t="shared" si="39"/>
        <v>0</v>
      </c>
      <c r="BL129" s="23" t="s">
        <v>135</v>
      </c>
      <c r="BM129" s="23" t="s">
        <v>961</v>
      </c>
    </row>
    <row r="130" spans="2:65" s="1" customFormat="1" ht="16.5" customHeight="1">
      <c r="B130" s="40"/>
      <c r="C130" s="191" t="s">
        <v>392</v>
      </c>
      <c r="D130" s="191" t="s">
        <v>130</v>
      </c>
      <c r="E130" s="192" t="s">
        <v>962</v>
      </c>
      <c r="F130" s="193" t="s">
        <v>963</v>
      </c>
      <c r="G130" s="194" t="s">
        <v>215</v>
      </c>
      <c r="H130" s="195">
        <v>85</v>
      </c>
      <c r="I130" s="196"/>
      <c r="J130" s="197">
        <f t="shared" si="30"/>
        <v>0</v>
      </c>
      <c r="K130" s="193" t="s">
        <v>21</v>
      </c>
      <c r="L130" s="60"/>
      <c r="M130" s="198" t="s">
        <v>21</v>
      </c>
      <c r="N130" s="199" t="s">
        <v>42</v>
      </c>
      <c r="O130" s="41"/>
      <c r="P130" s="200">
        <f t="shared" si="31"/>
        <v>0</v>
      </c>
      <c r="Q130" s="200">
        <v>0</v>
      </c>
      <c r="R130" s="200">
        <f t="shared" si="32"/>
        <v>0</v>
      </c>
      <c r="S130" s="200">
        <v>0</v>
      </c>
      <c r="T130" s="201">
        <f t="shared" si="33"/>
        <v>0</v>
      </c>
      <c r="AR130" s="23" t="s">
        <v>135</v>
      </c>
      <c r="AT130" s="23" t="s">
        <v>130</v>
      </c>
      <c r="AU130" s="23" t="s">
        <v>79</v>
      </c>
      <c r="AY130" s="23" t="s">
        <v>128</v>
      </c>
      <c r="BE130" s="202">
        <f t="shared" si="34"/>
        <v>0</v>
      </c>
      <c r="BF130" s="202">
        <f t="shared" si="35"/>
        <v>0</v>
      </c>
      <c r="BG130" s="202">
        <f t="shared" si="36"/>
        <v>0</v>
      </c>
      <c r="BH130" s="202">
        <f t="shared" si="37"/>
        <v>0</v>
      </c>
      <c r="BI130" s="202">
        <f t="shared" si="38"/>
        <v>0</v>
      </c>
      <c r="BJ130" s="23" t="s">
        <v>79</v>
      </c>
      <c r="BK130" s="202">
        <f t="shared" si="39"/>
        <v>0</v>
      </c>
      <c r="BL130" s="23" t="s">
        <v>135</v>
      </c>
      <c r="BM130" s="23" t="s">
        <v>964</v>
      </c>
    </row>
    <row r="131" spans="2:65" s="1" customFormat="1" ht="16.5" customHeight="1">
      <c r="B131" s="40"/>
      <c r="C131" s="191" t="s">
        <v>398</v>
      </c>
      <c r="D131" s="191" t="s">
        <v>130</v>
      </c>
      <c r="E131" s="192" t="s">
        <v>965</v>
      </c>
      <c r="F131" s="193" t="s">
        <v>966</v>
      </c>
      <c r="G131" s="194" t="s">
        <v>215</v>
      </c>
      <c r="H131" s="195">
        <v>24</v>
      </c>
      <c r="I131" s="196"/>
      <c r="J131" s="197">
        <f t="shared" si="30"/>
        <v>0</v>
      </c>
      <c r="K131" s="193" t="s">
        <v>21</v>
      </c>
      <c r="L131" s="60"/>
      <c r="M131" s="198" t="s">
        <v>21</v>
      </c>
      <c r="N131" s="199" t="s">
        <v>42</v>
      </c>
      <c r="O131" s="41"/>
      <c r="P131" s="200">
        <f t="shared" si="31"/>
        <v>0</v>
      </c>
      <c r="Q131" s="200">
        <v>0</v>
      </c>
      <c r="R131" s="200">
        <f t="shared" si="32"/>
        <v>0</v>
      </c>
      <c r="S131" s="200">
        <v>0</v>
      </c>
      <c r="T131" s="201">
        <f t="shared" si="33"/>
        <v>0</v>
      </c>
      <c r="AR131" s="23" t="s">
        <v>135</v>
      </c>
      <c r="AT131" s="23" t="s">
        <v>130</v>
      </c>
      <c r="AU131" s="23" t="s">
        <v>79</v>
      </c>
      <c r="AY131" s="23" t="s">
        <v>128</v>
      </c>
      <c r="BE131" s="202">
        <f t="shared" si="34"/>
        <v>0</v>
      </c>
      <c r="BF131" s="202">
        <f t="shared" si="35"/>
        <v>0</v>
      </c>
      <c r="BG131" s="202">
        <f t="shared" si="36"/>
        <v>0</v>
      </c>
      <c r="BH131" s="202">
        <f t="shared" si="37"/>
        <v>0</v>
      </c>
      <c r="BI131" s="202">
        <f t="shared" si="38"/>
        <v>0</v>
      </c>
      <c r="BJ131" s="23" t="s">
        <v>79</v>
      </c>
      <c r="BK131" s="202">
        <f t="shared" si="39"/>
        <v>0</v>
      </c>
      <c r="BL131" s="23" t="s">
        <v>135</v>
      </c>
      <c r="BM131" s="23" t="s">
        <v>967</v>
      </c>
    </row>
    <row r="132" spans="2:65" s="1" customFormat="1" ht="16.5" customHeight="1">
      <c r="B132" s="40"/>
      <c r="C132" s="191" t="s">
        <v>404</v>
      </c>
      <c r="D132" s="191" t="s">
        <v>130</v>
      </c>
      <c r="E132" s="192" t="s">
        <v>968</v>
      </c>
      <c r="F132" s="193" t="s">
        <v>969</v>
      </c>
      <c r="G132" s="194" t="s">
        <v>215</v>
      </c>
      <c r="H132" s="195">
        <v>710</v>
      </c>
      <c r="I132" s="196"/>
      <c r="J132" s="197">
        <f t="shared" si="30"/>
        <v>0</v>
      </c>
      <c r="K132" s="193" t="s">
        <v>21</v>
      </c>
      <c r="L132" s="60"/>
      <c r="M132" s="198" t="s">
        <v>21</v>
      </c>
      <c r="N132" s="199" t="s">
        <v>42</v>
      </c>
      <c r="O132" s="41"/>
      <c r="P132" s="200">
        <f t="shared" si="31"/>
        <v>0</v>
      </c>
      <c r="Q132" s="200">
        <v>0</v>
      </c>
      <c r="R132" s="200">
        <f t="shared" si="32"/>
        <v>0</v>
      </c>
      <c r="S132" s="200">
        <v>0</v>
      </c>
      <c r="T132" s="201">
        <f t="shared" si="33"/>
        <v>0</v>
      </c>
      <c r="AR132" s="23" t="s">
        <v>135</v>
      </c>
      <c r="AT132" s="23" t="s">
        <v>130</v>
      </c>
      <c r="AU132" s="23" t="s">
        <v>79</v>
      </c>
      <c r="AY132" s="23" t="s">
        <v>128</v>
      </c>
      <c r="BE132" s="202">
        <f t="shared" si="34"/>
        <v>0</v>
      </c>
      <c r="BF132" s="202">
        <f t="shared" si="35"/>
        <v>0</v>
      </c>
      <c r="BG132" s="202">
        <f t="shared" si="36"/>
        <v>0</v>
      </c>
      <c r="BH132" s="202">
        <f t="shared" si="37"/>
        <v>0</v>
      </c>
      <c r="BI132" s="202">
        <f t="shared" si="38"/>
        <v>0</v>
      </c>
      <c r="BJ132" s="23" t="s">
        <v>79</v>
      </c>
      <c r="BK132" s="202">
        <f t="shared" si="39"/>
        <v>0</v>
      </c>
      <c r="BL132" s="23" t="s">
        <v>135</v>
      </c>
      <c r="BM132" s="23" t="s">
        <v>970</v>
      </c>
    </row>
    <row r="133" spans="2:65" s="1" customFormat="1" ht="16.5" customHeight="1">
      <c r="B133" s="40"/>
      <c r="C133" s="191" t="s">
        <v>409</v>
      </c>
      <c r="D133" s="191" t="s">
        <v>130</v>
      </c>
      <c r="E133" s="192" t="s">
        <v>971</v>
      </c>
      <c r="F133" s="193" t="s">
        <v>972</v>
      </c>
      <c r="G133" s="194" t="s">
        <v>509</v>
      </c>
      <c r="H133" s="195">
        <v>3</v>
      </c>
      <c r="I133" s="196"/>
      <c r="J133" s="197">
        <f t="shared" si="30"/>
        <v>0</v>
      </c>
      <c r="K133" s="193" t="s">
        <v>21</v>
      </c>
      <c r="L133" s="60"/>
      <c r="M133" s="198" t="s">
        <v>21</v>
      </c>
      <c r="N133" s="199" t="s">
        <v>42</v>
      </c>
      <c r="O133" s="41"/>
      <c r="P133" s="200">
        <f t="shared" si="31"/>
        <v>0</v>
      </c>
      <c r="Q133" s="200">
        <v>0</v>
      </c>
      <c r="R133" s="200">
        <f t="shared" si="32"/>
        <v>0</v>
      </c>
      <c r="S133" s="200">
        <v>0</v>
      </c>
      <c r="T133" s="201">
        <f t="shared" si="33"/>
        <v>0</v>
      </c>
      <c r="AR133" s="23" t="s">
        <v>135</v>
      </c>
      <c r="AT133" s="23" t="s">
        <v>130</v>
      </c>
      <c r="AU133" s="23" t="s">
        <v>79</v>
      </c>
      <c r="AY133" s="23" t="s">
        <v>128</v>
      </c>
      <c r="BE133" s="202">
        <f t="shared" si="34"/>
        <v>0</v>
      </c>
      <c r="BF133" s="202">
        <f t="shared" si="35"/>
        <v>0</v>
      </c>
      <c r="BG133" s="202">
        <f t="shared" si="36"/>
        <v>0</v>
      </c>
      <c r="BH133" s="202">
        <f t="shared" si="37"/>
        <v>0</v>
      </c>
      <c r="BI133" s="202">
        <f t="shared" si="38"/>
        <v>0</v>
      </c>
      <c r="BJ133" s="23" t="s">
        <v>79</v>
      </c>
      <c r="BK133" s="202">
        <f t="shared" si="39"/>
        <v>0</v>
      </c>
      <c r="BL133" s="23" t="s">
        <v>135</v>
      </c>
      <c r="BM133" s="23" t="s">
        <v>973</v>
      </c>
    </row>
    <row r="134" spans="2:65" s="1" customFormat="1" ht="16.5" customHeight="1">
      <c r="B134" s="40"/>
      <c r="C134" s="191" t="s">
        <v>413</v>
      </c>
      <c r="D134" s="191" t="s">
        <v>130</v>
      </c>
      <c r="E134" s="192" t="s">
        <v>974</v>
      </c>
      <c r="F134" s="193" t="s">
        <v>975</v>
      </c>
      <c r="G134" s="194" t="s">
        <v>509</v>
      </c>
      <c r="H134" s="195">
        <v>24</v>
      </c>
      <c r="I134" s="196"/>
      <c r="J134" s="197">
        <f t="shared" si="30"/>
        <v>0</v>
      </c>
      <c r="K134" s="193" t="s">
        <v>21</v>
      </c>
      <c r="L134" s="60"/>
      <c r="M134" s="198" t="s">
        <v>21</v>
      </c>
      <c r="N134" s="199" t="s">
        <v>42</v>
      </c>
      <c r="O134" s="41"/>
      <c r="P134" s="200">
        <f t="shared" si="31"/>
        <v>0</v>
      </c>
      <c r="Q134" s="200">
        <v>0</v>
      </c>
      <c r="R134" s="200">
        <f t="shared" si="32"/>
        <v>0</v>
      </c>
      <c r="S134" s="200">
        <v>0</v>
      </c>
      <c r="T134" s="201">
        <f t="shared" si="33"/>
        <v>0</v>
      </c>
      <c r="AR134" s="23" t="s">
        <v>135</v>
      </c>
      <c r="AT134" s="23" t="s">
        <v>130</v>
      </c>
      <c r="AU134" s="23" t="s">
        <v>79</v>
      </c>
      <c r="AY134" s="23" t="s">
        <v>128</v>
      </c>
      <c r="BE134" s="202">
        <f t="shared" si="34"/>
        <v>0</v>
      </c>
      <c r="BF134" s="202">
        <f t="shared" si="35"/>
        <v>0</v>
      </c>
      <c r="BG134" s="202">
        <f t="shared" si="36"/>
        <v>0</v>
      </c>
      <c r="BH134" s="202">
        <f t="shared" si="37"/>
        <v>0</v>
      </c>
      <c r="BI134" s="202">
        <f t="shared" si="38"/>
        <v>0</v>
      </c>
      <c r="BJ134" s="23" t="s">
        <v>79</v>
      </c>
      <c r="BK134" s="202">
        <f t="shared" si="39"/>
        <v>0</v>
      </c>
      <c r="BL134" s="23" t="s">
        <v>135</v>
      </c>
      <c r="BM134" s="23" t="s">
        <v>976</v>
      </c>
    </row>
    <row r="135" spans="2:65" s="1" customFormat="1" ht="16.5" customHeight="1">
      <c r="B135" s="40"/>
      <c r="C135" s="191" t="s">
        <v>180</v>
      </c>
      <c r="D135" s="191" t="s">
        <v>130</v>
      </c>
      <c r="E135" s="192" t="s">
        <v>977</v>
      </c>
      <c r="F135" s="193" t="s">
        <v>978</v>
      </c>
      <c r="G135" s="194" t="s">
        <v>215</v>
      </c>
      <c r="H135" s="195">
        <v>25</v>
      </c>
      <c r="I135" s="196"/>
      <c r="J135" s="197">
        <f t="shared" si="30"/>
        <v>0</v>
      </c>
      <c r="K135" s="193" t="s">
        <v>21</v>
      </c>
      <c r="L135" s="60"/>
      <c r="M135" s="198" t="s">
        <v>21</v>
      </c>
      <c r="N135" s="199" t="s">
        <v>42</v>
      </c>
      <c r="O135" s="41"/>
      <c r="P135" s="200">
        <f t="shared" si="31"/>
        <v>0</v>
      </c>
      <c r="Q135" s="200">
        <v>0</v>
      </c>
      <c r="R135" s="200">
        <f t="shared" si="32"/>
        <v>0</v>
      </c>
      <c r="S135" s="200">
        <v>0</v>
      </c>
      <c r="T135" s="201">
        <f t="shared" si="33"/>
        <v>0</v>
      </c>
      <c r="AR135" s="23" t="s">
        <v>135</v>
      </c>
      <c r="AT135" s="23" t="s">
        <v>130</v>
      </c>
      <c r="AU135" s="23" t="s">
        <v>79</v>
      </c>
      <c r="AY135" s="23" t="s">
        <v>128</v>
      </c>
      <c r="BE135" s="202">
        <f t="shared" si="34"/>
        <v>0</v>
      </c>
      <c r="BF135" s="202">
        <f t="shared" si="35"/>
        <v>0</v>
      </c>
      <c r="BG135" s="202">
        <f t="shared" si="36"/>
        <v>0</v>
      </c>
      <c r="BH135" s="202">
        <f t="shared" si="37"/>
        <v>0</v>
      </c>
      <c r="BI135" s="202">
        <f t="shared" si="38"/>
        <v>0</v>
      </c>
      <c r="BJ135" s="23" t="s">
        <v>79</v>
      </c>
      <c r="BK135" s="202">
        <f t="shared" si="39"/>
        <v>0</v>
      </c>
      <c r="BL135" s="23" t="s">
        <v>135</v>
      </c>
      <c r="BM135" s="23" t="s">
        <v>979</v>
      </c>
    </row>
    <row r="136" spans="2:65" s="1" customFormat="1" ht="16.5" customHeight="1">
      <c r="B136" s="40"/>
      <c r="C136" s="191" t="s">
        <v>147</v>
      </c>
      <c r="D136" s="191" t="s">
        <v>130</v>
      </c>
      <c r="E136" s="192" t="s">
        <v>980</v>
      </c>
      <c r="F136" s="193" t="s">
        <v>981</v>
      </c>
      <c r="G136" s="194" t="s">
        <v>882</v>
      </c>
      <c r="H136" s="195">
        <v>1</v>
      </c>
      <c r="I136" s="196"/>
      <c r="J136" s="197">
        <f t="shared" si="30"/>
        <v>0</v>
      </c>
      <c r="K136" s="193" t="s">
        <v>21</v>
      </c>
      <c r="L136" s="60"/>
      <c r="M136" s="198" t="s">
        <v>21</v>
      </c>
      <c r="N136" s="199" t="s">
        <v>42</v>
      </c>
      <c r="O136" s="41"/>
      <c r="P136" s="200">
        <f t="shared" si="31"/>
        <v>0</v>
      </c>
      <c r="Q136" s="200">
        <v>0</v>
      </c>
      <c r="R136" s="200">
        <f t="shared" si="32"/>
        <v>0</v>
      </c>
      <c r="S136" s="200">
        <v>0</v>
      </c>
      <c r="T136" s="201">
        <f t="shared" si="33"/>
        <v>0</v>
      </c>
      <c r="AR136" s="23" t="s">
        <v>135</v>
      </c>
      <c r="AT136" s="23" t="s">
        <v>130</v>
      </c>
      <c r="AU136" s="23" t="s">
        <v>79</v>
      </c>
      <c r="AY136" s="23" t="s">
        <v>128</v>
      </c>
      <c r="BE136" s="202">
        <f t="shared" si="34"/>
        <v>0</v>
      </c>
      <c r="BF136" s="202">
        <f t="shared" si="35"/>
        <v>0</v>
      </c>
      <c r="BG136" s="202">
        <f t="shared" si="36"/>
        <v>0</v>
      </c>
      <c r="BH136" s="202">
        <f t="shared" si="37"/>
        <v>0</v>
      </c>
      <c r="BI136" s="202">
        <f t="shared" si="38"/>
        <v>0</v>
      </c>
      <c r="BJ136" s="23" t="s">
        <v>79</v>
      </c>
      <c r="BK136" s="202">
        <f t="shared" si="39"/>
        <v>0</v>
      </c>
      <c r="BL136" s="23" t="s">
        <v>135</v>
      </c>
      <c r="BM136" s="23" t="s">
        <v>982</v>
      </c>
    </row>
    <row r="137" spans="2:65" s="1" customFormat="1" ht="16.5" customHeight="1">
      <c r="B137" s="40"/>
      <c r="C137" s="191" t="s">
        <v>429</v>
      </c>
      <c r="D137" s="191" t="s">
        <v>130</v>
      </c>
      <c r="E137" s="192" t="s">
        <v>983</v>
      </c>
      <c r="F137" s="193" t="s">
        <v>984</v>
      </c>
      <c r="G137" s="194" t="s">
        <v>242</v>
      </c>
      <c r="H137" s="195">
        <v>710</v>
      </c>
      <c r="I137" s="196"/>
      <c r="J137" s="197">
        <f t="shared" si="30"/>
        <v>0</v>
      </c>
      <c r="K137" s="193" t="s">
        <v>21</v>
      </c>
      <c r="L137" s="60"/>
      <c r="M137" s="198" t="s">
        <v>21</v>
      </c>
      <c r="N137" s="199" t="s">
        <v>42</v>
      </c>
      <c r="O137" s="41"/>
      <c r="P137" s="200">
        <f t="shared" si="31"/>
        <v>0</v>
      </c>
      <c r="Q137" s="200">
        <v>0</v>
      </c>
      <c r="R137" s="200">
        <f t="shared" si="32"/>
        <v>0</v>
      </c>
      <c r="S137" s="200">
        <v>0</v>
      </c>
      <c r="T137" s="201">
        <f t="shared" si="33"/>
        <v>0</v>
      </c>
      <c r="AR137" s="23" t="s">
        <v>135</v>
      </c>
      <c r="AT137" s="23" t="s">
        <v>130</v>
      </c>
      <c r="AU137" s="23" t="s">
        <v>79</v>
      </c>
      <c r="AY137" s="23" t="s">
        <v>128</v>
      </c>
      <c r="BE137" s="202">
        <f t="shared" si="34"/>
        <v>0</v>
      </c>
      <c r="BF137" s="202">
        <f t="shared" si="35"/>
        <v>0</v>
      </c>
      <c r="BG137" s="202">
        <f t="shared" si="36"/>
        <v>0</v>
      </c>
      <c r="BH137" s="202">
        <f t="shared" si="37"/>
        <v>0</v>
      </c>
      <c r="BI137" s="202">
        <f t="shared" si="38"/>
        <v>0</v>
      </c>
      <c r="BJ137" s="23" t="s">
        <v>79</v>
      </c>
      <c r="BK137" s="202">
        <f t="shared" si="39"/>
        <v>0</v>
      </c>
      <c r="BL137" s="23" t="s">
        <v>135</v>
      </c>
      <c r="BM137" s="23" t="s">
        <v>985</v>
      </c>
    </row>
    <row r="138" spans="2:65" s="1" customFormat="1" ht="16.5" customHeight="1">
      <c r="B138" s="40"/>
      <c r="C138" s="191" t="s">
        <v>434</v>
      </c>
      <c r="D138" s="191" t="s">
        <v>130</v>
      </c>
      <c r="E138" s="192" t="s">
        <v>986</v>
      </c>
      <c r="F138" s="193" t="s">
        <v>987</v>
      </c>
      <c r="G138" s="194" t="s">
        <v>215</v>
      </c>
      <c r="H138" s="195">
        <v>710</v>
      </c>
      <c r="I138" s="196"/>
      <c r="J138" s="197">
        <f t="shared" si="30"/>
        <v>0</v>
      </c>
      <c r="K138" s="193" t="s">
        <v>21</v>
      </c>
      <c r="L138" s="60"/>
      <c r="M138" s="198" t="s">
        <v>21</v>
      </c>
      <c r="N138" s="199" t="s">
        <v>42</v>
      </c>
      <c r="O138" s="41"/>
      <c r="P138" s="200">
        <f t="shared" si="31"/>
        <v>0</v>
      </c>
      <c r="Q138" s="200">
        <v>0</v>
      </c>
      <c r="R138" s="200">
        <f t="shared" si="32"/>
        <v>0</v>
      </c>
      <c r="S138" s="200">
        <v>0</v>
      </c>
      <c r="T138" s="201">
        <f t="shared" si="33"/>
        <v>0</v>
      </c>
      <c r="AR138" s="23" t="s">
        <v>135</v>
      </c>
      <c r="AT138" s="23" t="s">
        <v>130</v>
      </c>
      <c r="AU138" s="23" t="s">
        <v>79</v>
      </c>
      <c r="AY138" s="23" t="s">
        <v>128</v>
      </c>
      <c r="BE138" s="202">
        <f t="shared" si="34"/>
        <v>0</v>
      </c>
      <c r="BF138" s="202">
        <f t="shared" si="35"/>
        <v>0</v>
      </c>
      <c r="BG138" s="202">
        <f t="shared" si="36"/>
        <v>0</v>
      </c>
      <c r="BH138" s="202">
        <f t="shared" si="37"/>
        <v>0</v>
      </c>
      <c r="BI138" s="202">
        <f t="shared" si="38"/>
        <v>0</v>
      </c>
      <c r="BJ138" s="23" t="s">
        <v>79</v>
      </c>
      <c r="BK138" s="202">
        <f t="shared" si="39"/>
        <v>0</v>
      </c>
      <c r="BL138" s="23" t="s">
        <v>135</v>
      </c>
      <c r="BM138" s="23" t="s">
        <v>988</v>
      </c>
    </row>
    <row r="139" spans="2:63" s="10" customFormat="1" ht="36.75" customHeight="1">
      <c r="B139" s="175"/>
      <c r="C139" s="176"/>
      <c r="D139" s="177" t="s">
        <v>70</v>
      </c>
      <c r="E139" s="178" t="s">
        <v>126</v>
      </c>
      <c r="F139" s="178" t="s">
        <v>989</v>
      </c>
      <c r="G139" s="176"/>
      <c r="H139" s="176"/>
      <c r="I139" s="179"/>
      <c r="J139" s="180">
        <f>BK139</f>
        <v>0</v>
      </c>
      <c r="K139" s="176"/>
      <c r="L139" s="181"/>
      <c r="M139" s="182"/>
      <c r="N139" s="183"/>
      <c r="O139" s="183"/>
      <c r="P139" s="184">
        <f>SUM(P140:P144)</f>
        <v>0</v>
      </c>
      <c r="Q139" s="183"/>
      <c r="R139" s="184">
        <f>SUM(R140:R144)</f>
        <v>0</v>
      </c>
      <c r="S139" s="183"/>
      <c r="T139" s="185">
        <f>SUM(T140:T144)</f>
        <v>0</v>
      </c>
      <c r="AR139" s="186" t="s">
        <v>79</v>
      </c>
      <c r="AT139" s="187" t="s">
        <v>70</v>
      </c>
      <c r="AU139" s="187" t="s">
        <v>71</v>
      </c>
      <c r="AY139" s="186" t="s">
        <v>128</v>
      </c>
      <c r="BK139" s="188">
        <f>SUM(BK140:BK144)</f>
        <v>0</v>
      </c>
    </row>
    <row r="140" spans="2:65" s="1" customFormat="1" ht="16.5" customHeight="1">
      <c r="B140" s="40"/>
      <c r="C140" s="191" t="s">
        <v>439</v>
      </c>
      <c r="D140" s="191" t="s">
        <v>130</v>
      </c>
      <c r="E140" s="192" t="s">
        <v>990</v>
      </c>
      <c r="F140" s="193" t="s">
        <v>991</v>
      </c>
      <c r="G140" s="194" t="s">
        <v>992</v>
      </c>
      <c r="H140" s="195">
        <v>10</v>
      </c>
      <c r="I140" s="196"/>
      <c r="J140" s="197">
        <f>ROUND(I140*H140,2)</f>
        <v>0</v>
      </c>
      <c r="K140" s="193" t="s">
        <v>21</v>
      </c>
      <c r="L140" s="60"/>
      <c r="M140" s="198" t="s">
        <v>21</v>
      </c>
      <c r="N140" s="199" t="s">
        <v>42</v>
      </c>
      <c r="O140" s="41"/>
      <c r="P140" s="200">
        <f>O140*H140</f>
        <v>0</v>
      </c>
      <c r="Q140" s="200">
        <v>0</v>
      </c>
      <c r="R140" s="200">
        <f>Q140*H140</f>
        <v>0</v>
      </c>
      <c r="S140" s="200">
        <v>0</v>
      </c>
      <c r="T140" s="201">
        <f>S140*H140</f>
        <v>0</v>
      </c>
      <c r="AR140" s="23" t="s">
        <v>135</v>
      </c>
      <c r="AT140" s="23" t="s">
        <v>130</v>
      </c>
      <c r="AU140" s="23" t="s">
        <v>79</v>
      </c>
      <c r="AY140" s="23" t="s">
        <v>128</v>
      </c>
      <c r="BE140" s="202">
        <f>IF(N140="základní",J140,0)</f>
        <v>0</v>
      </c>
      <c r="BF140" s="202">
        <f>IF(N140="snížená",J140,0)</f>
        <v>0</v>
      </c>
      <c r="BG140" s="202">
        <f>IF(N140="zákl. přenesená",J140,0)</f>
        <v>0</v>
      </c>
      <c r="BH140" s="202">
        <f>IF(N140="sníž. přenesená",J140,0)</f>
        <v>0</v>
      </c>
      <c r="BI140" s="202">
        <f>IF(N140="nulová",J140,0)</f>
        <v>0</v>
      </c>
      <c r="BJ140" s="23" t="s">
        <v>79</v>
      </c>
      <c r="BK140" s="202">
        <f>ROUND(I140*H140,2)</f>
        <v>0</v>
      </c>
      <c r="BL140" s="23" t="s">
        <v>135</v>
      </c>
      <c r="BM140" s="23" t="s">
        <v>993</v>
      </c>
    </row>
    <row r="141" spans="2:65" s="1" customFormat="1" ht="16.5" customHeight="1">
      <c r="B141" s="40"/>
      <c r="C141" s="191" t="s">
        <v>444</v>
      </c>
      <c r="D141" s="191" t="s">
        <v>130</v>
      </c>
      <c r="E141" s="192" t="s">
        <v>994</v>
      </c>
      <c r="F141" s="193" t="s">
        <v>995</v>
      </c>
      <c r="G141" s="194" t="s">
        <v>996</v>
      </c>
      <c r="H141" s="195">
        <v>1</v>
      </c>
      <c r="I141" s="196"/>
      <c r="J141" s="197">
        <f>ROUND(I141*H141,2)</f>
        <v>0</v>
      </c>
      <c r="K141" s="193" t="s">
        <v>21</v>
      </c>
      <c r="L141" s="60"/>
      <c r="M141" s="198" t="s">
        <v>21</v>
      </c>
      <c r="N141" s="199" t="s">
        <v>42</v>
      </c>
      <c r="O141" s="41"/>
      <c r="P141" s="200">
        <f>O141*H141</f>
        <v>0</v>
      </c>
      <c r="Q141" s="200">
        <v>0</v>
      </c>
      <c r="R141" s="200">
        <f>Q141*H141</f>
        <v>0</v>
      </c>
      <c r="S141" s="200">
        <v>0</v>
      </c>
      <c r="T141" s="201">
        <f>S141*H141</f>
        <v>0</v>
      </c>
      <c r="AR141" s="23" t="s">
        <v>135</v>
      </c>
      <c r="AT141" s="23" t="s">
        <v>130</v>
      </c>
      <c r="AU141" s="23" t="s">
        <v>79</v>
      </c>
      <c r="AY141" s="23" t="s">
        <v>128</v>
      </c>
      <c r="BE141" s="202">
        <f>IF(N141="základní",J141,0)</f>
        <v>0</v>
      </c>
      <c r="BF141" s="202">
        <f>IF(N141="snížená",J141,0)</f>
        <v>0</v>
      </c>
      <c r="BG141" s="202">
        <f>IF(N141="zákl. přenesená",J141,0)</f>
        <v>0</v>
      </c>
      <c r="BH141" s="202">
        <f>IF(N141="sníž. přenesená",J141,0)</f>
        <v>0</v>
      </c>
      <c r="BI141" s="202">
        <f>IF(N141="nulová",J141,0)</f>
        <v>0</v>
      </c>
      <c r="BJ141" s="23" t="s">
        <v>79</v>
      </c>
      <c r="BK141" s="202">
        <f>ROUND(I141*H141,2)</f>
        <v>0</v>
      </c>
      <c r="BL141" s="23" t="s">
        <v>135</v>
      </c>
      <c r="BM141" s="23" t="s">
        <v>997</v>
      </c>
    </row>
    <row r="142" spans="2:65" s="1" customFormat="1" ht="16.5" customHeight="1">
      <c r="B142" s="40"/>
      <c r="C142" s="191" t="s">
        <v>450</v>
      </c>
      <c r="D142" s="191" t="s">
        <v>130</v>
      </c>
      <c r="E142" s="192" t="s">
        <v>998</v>
      </c>
      <c r="F142" s="193" t="s">
        <v>999</v>
      </c>
      <c r="G142" s="194" t="s">
        <v>996</v>
      </c>
      <c r="H142" s="195">
        <v>1</v>
      </c>
      <c r="I142" s="196"/>
      <c r="J142" s="197">
        <f>ROUND(I142*H142,2)</f>
        <v>0</v>
      </c>
      <c r="K142" s="193" t="s">
        <v>21</v>
      </c>
      <c r="L142" s="60"/>
      <c r="M142" s="198" t="s">
        <v>21</v>
      </c>
      <c r="N142" s="199" t="s">
        <v>42</v>
      </c>
      <c r="O142" s="41"/>
      <c r="P142" s="200">
        <f>O142*H142</f>
        <v>0</v>
      </c>
      <c r="Q142" s="200">
        <v>0</v>
      </c>
      <c r="R142" s="200">
        <f>Q142*H142</f>
        <v>0</v>
      </c>
      <c r="S142" s="200">
        <v>0</v>
      </c>
      <c r="T142" s="201">
        <f>S142*H142</f>
        <v>0</v>
      </c>
      <c r="AR142" s="23" t="s">
        <v>135</v>
      </c>
      <c r="AT142" s="23" t="s">
        <v>130</v>
      </c>
      <c r="AU142" s="23" t="s">
        <v>79</v>
      </c>
      <c r="AY142" s="23" t="s">
        <v>128</v>
      </c>
      <c r="BE142" s="202">
        <f>IF(N142="základní",J142,0)</f>
        <v>0</v>
      </c>
      <c r="BF142" s="202">
        <f>IF(N142="snížená",J142,0)</f>
        <v>0</v>
      </c>
      <c r="BG142" s="202">
        <f>IF(N142="zákl. přenesená",J142,0)</f>
        <v>0</v>
      </c>
      <c r="BH142" s="202">
        <f>IF(N142="sníž. přenesená",J142,0)</f>
        <v>0</v>
      </c>
      <c r="BI142" s="202">
        <f>IF(N142="nulová",J142,0)</f>
        <v>0</v>
      </c>
      <c r="BJ142" s="23" t="s">
        <v>79</v>
      </c>
      <c r="BK142" s="202">
        <f>ROUND(I142*H142,2)</f>
        <v>0</v>
      </c>
      <c r="BL142" s="23" t="s">
        <v>135</v>
      </c>
      <c r="BM142" s="23" t="s">
        <v>1000</v>
      </c>
    </row>
    <row r="143" spans="2:65" s="1" customFormat="1" ht="16.5" customHeight="1">
      <c r="B143" s="40"/>
      <c r="C143" s="191" t="s">
        <v>454</v>
      </c>
      <c r="D143" s="191" t="s">
        <v>130</v>
      </c>
      <c r="E143" s="192" t="s">
        <v>1001</v>
      </c>
      <c r="F143" s="193" t="s">
        <v>1002</v>
      </c>
      <c r="G143" s="194" t="s">
        <v>996</v>
      </c>
      <c r="H143" s="195">
        <v>1</v>
      </c>
      <c r="I143" s="196"/>
      <c r="J143" s="197">
        <f>ROUND(I143*H143,2)</f>
        <v>0</v>
      </c>
      <c r="K143" s="193" t="s">
        <v>21</v>
      </c>
      <c r="L143" s="60"/>
      <c r="M143" s="198" t="s">
        <v>21</v>
      </c>
      <c r="N143" s="199" t="s">
        <v>42</v>
      </c>
      <c r="O143" s="41"/>
      <c r="P143" s="200">
        <f>O143*H143</f>
        <v>0</v>
      </c>
      <c r="Q143" s="200">
        <v>0</v>
      </c>
      <c r="R143" s="200">
        <f>Q143*H143</f>
        <v>0</v>
      </c>
      <c r="S143" s="200">
        <v>0</v>
      </c>
      <c r="T143" s="201">
        <f>S143*H143</f>
        <v>0</v>
      </c>
      <c r="AR143" s="23" t="s">
        <v>135</v>
      </c>
      <c r="AT143" s="23" t="s">
        <v>130</v>
      </c>
      <c r="AU143" s="23" t="s">
        <v>79</v>
      </c>
      <c r="AY143" s="23" t="s">
        <v>128</v>
      </c>
      <c r="BE143" s="202">
        <f>IF(N143="základní",J143,0)</f>
        <v>0</v>
      </c>
      <c r="BF143" s="202">
        <f>IF(N143="snížená",J143,0)</f>
        <v>0</v>
      </c>
      <c r="BG143" s="202">
        <f>IF(N143="zákl. přenesená",J143,0)</f>
        <v>0</v>
      </c>
      <c r="BH143" s="202">
        <f>IF(N143="sníž. přenesená",J143,0)</f>
        <v>0</v>
      </c>
      <c r="BI143" s="202">
        <f>IF(N143="nulová",J143,0)</f>
        <v>0</v>
      </c>
      <c r="BJ143" s="23" t="s">
        <v>79</v>
      </c>
      <c r="BK143" s="202">
        <f>ROUND(I143*H143,2)</f>
        <v>0</v>
      </c>
      <c r="BL143" s="23" t="s">
        <v>135</v>
      </c>
      <c r="BM143" s="23" t="s">
        <v>1003</v>
      </c>
    </row>
    <row r="144" spans="2:65" s="1" customFormat="1" ht="16.5" customHeight="1">
      <c r="B144" s="40"/>
      <c r="C144" s="191" t="s">
        <v>459</v>
      </c>
      <c r="D144" s="191" t="s">
        <v>130</v>
      </c>
      <c r="E144" s="192" t="s">
        <v>1004</v>
      </c>
      <c r="F144" s="193" t="s">
        <v>1005</v>
      </c>
      <c r="G144" s="194" t="s">
        <v>996</v>
      </c>
      <c r="H144" s="195">
        <v>1</v>
      </c>
      <c r="I144" s="196"/>
      <c r="J144" s="197">
        <f>ROUND(I144*H144,2)</f>
        <v>0</v>
      </c>
      <c r="K144" s="193" t="s">
        <v>21</v>
      </c>
      <c r="L144" s="60"/>
      <c r="M144" s="198" t="s">
        <v>21</v>
      </c>
      <c r="N144" s="252" t="s">
        <v>42</v>
      </c>
      <c r="O144" s="250"/>
      <c r="P144" s="253">
        <f>O144*H144</f>
        <v>0</v>
      </c>
      <c r="Q144" s="253">
        <v>0</v>
      </c>
      <c r="R144" s="253">
        <f>Q144*H144</f>
        <v>0</v>
      </c>
      <c r="S144" s="253">
        <v>0</v>
      </c>
      <c r="T144" s="254">
        <f>S144*H144</f>
        <v>0</v>
      </c>
      <c r="AR144" s="23" t="s">
        <v>135</v>
      </c>
      <c r="AT144" s="23" t="s">
        <v>130</v>
      </c>
      <c r="AU144" s="23" t="s">
        <v>79</v>
      </c>
      <c r="AY144" s="23" t="s">
        <v>128</v>
      </c>
      <c r="BE144" s="202">
        <f>IF(N144="základní",J144,0)</f>
        <v>0</v>
      </c>
      <c r="BF144" s="202">
        <f>IF(N144="snížená",J144,0)</f>
        <v>0</v>
      </c>
      <c r="BG144" s="202">
        <f>IF(N144="zákl. přenesená",J144,0)</f>
        <v>0</v>
      </c>
      <c r="BH144" s="202">
        <f>IF(N144="sníž. přenesená",J144,0)</f>
        <v>0</v>
      </c>
      <c r="BI144" s="202">
        <f>IF(N144="nulová",J144,0)</f>
        <v>0</v>
      </c>
      <c r="BJ144" s="23" t="s">
        <v>79</v>
      </c>
      <c r="BK144" s="202">
        <f>ROUND(I144*H144,2)</f>
        <v>0</v>
      </c>
      <c r="BL144" s="23" t="s">
        <v>135</v>
      </c>
      <c r="BM144" s="23" t="s">
        <v>1006</v>
      </c>
    </row>
    <row r="145" spans="2:12" s="1" customFormat="1" ht="6.75" customHeight="1">
      <c r="B145" s="55"/>
      <c r="C145" s="56"/>
      <c r="D145" s="56"/>
      <c r="E145" s="56"/>
      <c r="F145" s="56"/>
      <c r="G145" s="56"/>
      <c r="H145" s="56"/>
      <c r="I145" s="138"/>
      <c r="J145" s="56"/>
      <c r="K145" s="56"/>
      <c r="L145" s="60"/>
    </row>
  </sheetData>
  <sheetProtection sheet="1" objects="1" scenarios="1" formatColumns="0" formatRows="0" autoFilter="0"/>
  <autoFilter ref="C79:K144"/>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0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88</v>
      </c>
      <c r="G1" s="375" t="s">
        <v>89</v>
      </c>
      <c r="H1" s="375"/>
      <c r="I1" s="114"/>
      <c r="J1" s="113" t="s">
        <v>90</v>
      </c>
      <c r="K1" s="112" t="s">
        <v>91</v>
      </c>
      <c r="L1" s="113" t="s">
        <v>92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33"/>
      <c r="M2" s="333"/>
      <c r="N2" s="333"/>
      <c r="O2" s="333"/>
      <c r="P2" s="333"/>
      <c r="Q2" s="333"/>
      <c r="R2" s="333"/>
      <c r="S2" s="333"/>
      <c r="T2" s="333"/>
      <c r="U2" s="333"/>
      <c r="V2" s="333"/>
      <c r="AT2" s="23" t="s">
        <v>87</v>
      </c>
    </row>
    <row r="3" spans="2:46" ht="6.75" customHeight="1">
      <c r="B3" s="24"/>
      <c r="C3" s="25"/>
      <c r="D3" s="25"/>
      <c r="E3" s="25"/>
      <c r="F3" s="25"/>
      <c r="G3" s="25"/>
      <c r="H3" s="25"/>
      <c r="I3" s="115"/>
      <c r="J3" s="25"/>
      <c r="K3" s="26"/>
      <c r="AT3" s="23" t="s">
        <v>81</v>
      </c>
    </row>
    <row r="4" spans="2:46" ht="36.75" customHeight="1">
      <c r="B4" s="27"/>
      <c r="C4" s="28"/>
      <c r="D4" s="29" t="s">
        <v>93</v>
      </c>
      <c r="E4" s="28"/>
      <c r="F4" s="28"/>
      <c r="G4" s="28"/>
      <c r="H4" s="28"/>
      <c r="I4" s="116"/>
      <c r="J4" s="28"/>
      <c r="K4" s="30"/>
      <c r="M4" s="31" t="s">
        <v>12</v>
      </c>
      <c r="AT4" s="23" t="s">
        <v>6</v>
      </c>
    </row>
    <row r="5" spans="2:11" ht="6.75" customHeight="1">
      <c r="B5" s="27"/>
      <c r="C5" s="28"/>
      <c r="D5" s="28"/>
      <c r="E5" s="28"/>
      <c r="F5" s="28"/>
      <c r="G5" s="28"/>
      <c r="H5" s="28"/>
      <c r="I5" s="116"/>
      <c r="J5" s="28"/>
      <c r="K5" s="30"/>
    </row>
    <row r="6" spans="2:11" ht="15">
      <c r="B6" s="27"/>
      <c r="C6" s="28"/>
      <c r="D6" s="36" t="s">
        <v>18</v>
      </c>
      <c r="E6" s="28"/>
      <c r="F6" s="28"/>
      <c r="G6" s="28"/>
      <c r="H6" s="28"/>
      <c r="I6" s="116"/>
      <c r="J6" s="28"/>
      <c r="K6" s="30"/>
    </row>
    <row r="7" spans="2:11" ht="16.5" customHeight="1">
      <c r="B7" s="27"/>
      <c r="C7" s="28"/>
      <c r="D7" s="28"/>
      <c r="E7" s="376" t="str">
        <f>'Rekapitulace stavby'!K6</f>
        <v>PID Březiněves, Praha 8</v>
      </c>
      <c r="F7" s="377"/>
      <c r="G7" s="377"/>
      <c r="H7" s="377"/>
      <c r="I7" s="116"/>
      <c r="J7" s="28"/>
      <c r="K7" s="30"/>
    </row>
    <row r="8" spans="2:11" s="1" customFormat="1" ht="15">
      <c r="B8" s="40"/>
      <c r="C8" s="41"/>
      <c r="D8" s="36" t="s">
        <v>94</v>
      </c>
      <c r="E8" s="41"/>
      <c r="F8" s="41"/>
      <c r="G8" s="41"/>
      <c r="H8" s="41"/>
      <c r="I8" s="117"/>
      <c r="J8" s="41"/>
      <c r="K8" s="44"/>
    </row>
    <row r="9" spans="2:11" s="1" customFormat="1" ht="36.75" customHeight="1">
      <c r="B9" s="40"/>
      <c r="C9" s="41"/>
      <c r="D9" s="41"/>
      <c r="E9" s="378" t="s">
        <v>1007</v>
      </c>
      <c r="F9" s="379"/>
      <c r="G9" s="379"/>
      <c r="H9" s="379"/>
      <c r="I9" s="117"/>
      <c r="J9" s="41"/>
      <c r="K9" s="44"/>
    </row>
    <row r="10" spans="2:11" s="1" customFormat="1" ht="13.5">
      <c r="B10" s="40"/>
      <c r="C10" s="41"/>
      <c r="D10" s="41"/>
      <c r="E10" s="41"/>
      <c r="F10" s="41"/>
      <c r="G10" s="41"/>
      <c r="H10" s="41"/>
      <c r="I10" s="117"/>
      <c r="J10" s="41"/>
      <c r="K10" s="44"/>
    </row>
    <row r="11" spans="2:11" s="1" customFormat="1" ht="14.25" customHeight="1">
      <c r="B11" s="40"/>
      <c r="C11" s="41"/>
      <c r="D11" s="36" t="s">
        <v>20</v>
      </c>
      <c r="E11" s="41"/>
      <c r="F11" s="34" t="s">
        <v>21</v>
      </c>
      <c r="G11" s="41"/>
      <c r="H11" s="41"/>
      <c r="I11" s="118" t="s">
        <v>22</v>
      </c>
      <c r="J11" s="34" t="s">
        <v>21</v>
      </c>
      <c r="K11" s="44"/>
    </row>
    <row r="12" spans="2:11" s="1" customFormat="1" ht="14.25" customHeight="1">
      <c r="B12" s="40"/>
      <c r="C12" s="41"/>
      <c r="D12" s="36" t="s">
        <v>23</v>
      </c>
      <c r="E12" s="41"/>
      <c r="F12" s="34" t="s">
        <v>24</v>
      </c>
      <c r="G12" s="41"/>
      <c r="H12" s="41"/>
      <c r="I12" s="118" t="s">
        <v>25</v>
      </c>
      <c r="J12" s="119" t="str">
        <f>'Rekapitulace stavby'!AN8</f>
        <v>12. 6. 2018</v>
      </c>
      <c r="K12" s="44"/>
    </row>
    <row r="13" spans="2:11" s="1" customFormat="1" ht="10.5" customHeight="1">
      <c r="B13" s="40"/>
      <c r="C13" s="41"/>
      <c r="D13" s="41"/>
      <c r="E13" s="41"/>
      <c r="F13" s="41"/>
      <c r="G13" s="41"/>
      <c r="H13" s="41"/>
      <c r="I13" s="117"/>
      <c r="J13" s="41"/>
      <c r="K13" s="44"/>
    </row>
    <row r="14" spans="2:11" s="1" customFormat="1" ht="14.25" customHeight="1">
      <c r="B14" s="40"/>
      <c r="C14" s="41"/>
      <c r="D14" s="36" t="s">
        <v>27</v>
      </c>
      <c r="E14" s="41"/>
      <c r="F14" s="41"/>
      <c r="G14" s="41"/>
      <c r="H14" s="41"/>
      <c r="I14" s="118" t="s">
        <v>28</v>
      </c>
      <c r="J14" s="34">
        <f>IF('Rekapitulace stavby'!AN10="","",'Rekapitulace stavby'!AN10)</f>
      </c>
      <c r="K14" s="44"/>
    </row>
    <row r="15" spans="2:11" s="1" customFormat="1" ht="18" customHeight="1">
      <c r="B15" s="40"/>
      <c r="C15" s="41"/>
      <c r="D15" s="41"/>
      <c r="E15" s="34" t="str">
        <f>IF('Rekapitulace stavby'!E11="","",'Rekapitulace stavby'!E11)</f>
        <v> </v>
      </c>
      <c r="F15" s="41"/>
      <c r="G15" s="41"/>
      <c r="H15" s="41"/>
      <c r="I15" s="118" t="s">
        <v>30</v>
      </c>
      <c r="J15" s="34">
        <f>IF('Rekapitulace stavby'!AN11="","",'Rekapitulace stavby'!AN11)</f>
      </c>
      <c r="K15" s="44"/>
    </row>
    <row r="16" spans="2:11" s="1" customFormat="1" ht="6.75" customHeight="1">
      <c r="B16" s="40"/>
      <c r="C16" s="41"/>
      <c r="D16" s="41"/>
      <c r="E16" s="41"/>
      <c r="F16" s="41"/>
      <c r="G16" s="41"/>
      <c r="H16" s="41"/>
      <c r="I16" s="117"/>
      <c r="J16" s="41"/>
      <c r="K16" s="44"/>
    </row>
    <row r="17" spans="2:11" s="1" customFormat="1" ht="14.25" customHeight="1">
      <c r="B17" s="40"/>
      <c r="C17" s="41"/>
      <c r="D17" s="36" t="s">
        <v>31</v>
      </c>
      <c r="E17" s="41"/>
      <c r="F17" s="41"/>
      <c r="G17" s="41"/>
      <c r="H17" s="41"/>
      <c r="I17" s="118" t="s">
        <v>28</v>
      </c>
      <c r="J17" s="34">
        <f>IF('Rekapitulace stavby'!AN13="Vyplň údaj","",IF('Rekapitulace stavby'!AN13="","",'Rekapitulace stavby'!AN13))</f>
      </c>
      <c r="K17" s="44"/>
    </row>
    <row r="18" spans="2:11" s="1" customFormat="1" ht="18" customHeight="1">
      <c r="B18" s="40"/>
      <c r="C18" s="41"/>
      <c r="D18" s="41"/>
      <c r="E18" s="34">
        <f>IF('Rekapitulace stavby'!E14="Vyplň údaj","",IF('Rekapitulace stavby'!E14="","",'Rekapitulace stavby'!E14))</f>
      </c>
      <c r="F18" s="41"/>
      <c r="G18" s="41"/>
      <c r="H18" s="41"/>
      <c r="I18" s="118" t="s">
        <v>30</v>
      </c>
      <c r="J18" s="34">
        <f>IF('Rekapitulace stavby'!AN14="Vyplň údaj","",IF('Rekapitulace stavby'!AN14="","",'Rekapitulace stavby'!AN14))</f>
      </c>
      <c r="K18" s="44"/>
    </row>
    <row r="19" spans="2:11" s="1" customFormat="1" ht="6.75" customHeight="1">
      <c r="B19" s="40"/>
      <c r="C19" s="41"/>
      <c r="D19" s="41"/>
      <c r="E19" s="41"/>
      <c r="F19" s="41"/>
      <c r="G19" s="41"/>
      <c r="H19" s="41"/>
      <c r="I19" s="117"/>
      <c r="J19" s="41"/>
      <c r="K19" s="44"/>
    </row>
    <row r="20" spans="2:11" s="1" customFormat="1" ht="14.25" customHeight="1">
      <c r="B20" s="40"/>
      <c r="C20" s="41"/>
      <c r="D20" s="36" t="s">
        <v>33</v>
      </c>
      <c r="E20" s="41"/>
      <c r="F20" s="41"/>
      <c r="G20" s="41"/>
      <c r="H20" s="41"/>
      <c r="I20" s="118" t="s">
        <v>28</v>
      </c>
      <c r="J20" s="34">
        <f>IF('Rekapitulace stavby'!AN16="","",'Rekapitulace stavby'!AN16)</f>
      </c>
      <c r="K20" s="44"/>
    </row>
    <row r="21" spans="2:11" s="1" customFormat="1" ht="18" customHeight="1">
      <c r="B21" s="40"/>
      <c r="C21" s="41"/>
      <c r="D21" s="41"/>
      <c r="E21" s="34" t="str">
        <f>IF('Rekapitulace stavby'!E17="","",'Rekapitulace stavby'!E17)</f>
        <v> </v>
      </c>
      <c r="F21" s="41"/>
      <c r="G21" s="41"/>
      <c r="H21" s="41"/>
      <c r="I21" s="118" t="s">
        <v>30</v>
      </c>
      <c r="J21" s="34">
        <f>IF('Rekapitulace stavby'!AN17="","",'Rekapitulace stavby'!AN17)</f>
      </c>
      <c r="K21" s="44"/>
    </row>
    <row r="22" spans="2:11" s="1" customFormat="1" ht="6.75" customHeight="1">
      <c r="B22" s="40"/>
      <c r="C22" s="41"/>
      <c r="D22" s="41"/>
      <c r="E22" s="41"/>
      <c r="F22" s="41"/>
      <c r="G22" s="41"/>
      <c r="H22" s="41"/>
      <c r="I22" s="117"/>
      <c r="J22" s="41"/>
      <c r="K22" s="44"/>
    </row>
    <row r="23" spans="2:11" s="1" customFormat="1" ht="14.25" customHeight="1">
      <c r="B23" s="40"/>
      <c r="C23" s="41"/>
      <c r="D23" s="36" t="s">
        <v>35</v>
      </c>
      <c r="E23" s="41"/>
      <c r="F23" s="41"/>
      <c r="G23" s="41"/>
      <c r="H23" s="41"/>
      <c r="I23" s="117"/>
      <c r="J23" s="41"/>
      <c r="K23" s="44"/>
    </row>
    <row r="24" spans="2:11" s="6" customFormat="1" ht="16.5" customHeight="1">
      <c r="B24" s="120"/>
      <c r="C24" s="121"/>
      <c r="D24" s="121"/>
      <c r="E24" s="367" t="s">
        <v>21</v>
      </c>
      <c r="F24" s="367"/>
      <c r="G24" s="367"/>
      <c r="H24" s="367"/>
      <c r="I24" s="122"/>
      <c r="J24" s="121"/>
      <c r="K24" s="123"/>
    </row>
    <row r="25" spans="2:11" s="1" customFormat="1" ht="6.75" customHeight="1">
      <c r="B25" s="40"/>
      <c r="C25" s="41"/>
      <c r="D25" s="41"/>
      <c r="E25" s="41"/>
      <c r="F25" s="41"/>
      <c r="G25" s="41"/>
      <c r="H25" s="41"/>
      <c r="I25" s="117"/>
      <c r="J25" s="41"/>
      <c r="K25" s="44"/>
    </row>
    <row r="26" spans="2:11" s="1" customFormat="1" ht="6.75" customHeight="1">
      <c r="B26" s="40"/>
      <c r="C26" s="41"/>
      <c r="D26" s="84"/>
      <c r="E26" s="84"/>
      <c r="F26" s="84"/>
      <c r="G26" s="84"/>
      <c r="H26" s="84"/>
      <c r="I26" s="124"/>
      <c r="J26" s="84"/>
      <c r="K26" s="125"/>
    </row>
    <row r="27" spans="2:11" s="1" customFormat="1" ht="24.75" customHeight="1">
      <c r="B27" s="40"/>
      <c r="C27" s="41"/>
      <c r="D27" s="126" t="s">
        <v>37</v>
      </c>
      <c r="E27" s="41"/>
      <c r="F27" s="41"/>
      <c r="G27" s="41"/>
      <c r="H27" s="41"/>
      <c r="I27" s="117"/>
      <c r="J27" s="127">
        <f>ROUND(J83,2)</f>
        <v>0</v>
      </c>
      <c r="K27" s="44"/>
    </row>
    <row r="28" spans="2:11" s="1" customFormat="1" ht="6.75" customHeight="1">
      <c r="B28" s="40"/>
      <c r="C28" s="41"/>
      <c r="D28" s="84"/>
      <c r="E28" s="84"/>
      <c r="F28" s="84"/>
      <c r="G28" s="84"/>
      <c r="H28" s="84"/>
      <c r="I28" s="124"/>
      <c r="J28" s="84"/>
      <c r="K28" s="125"/>
    </row>
    <row r="29" spans="2:11" s="1" customFormat="1" ht="14.25" customHeight="1">
      <c r="B29" s="40"/>
      <c r="C29" s="41"/>
      <c r="D29" s="41"/>
      <c r="E29" s="41"/>
      <c r="F29" s="45" t="s">
        <v>39</v>
      </c>
      <c r="G29" s="41"/>
      <c r="H29" s="41"/>
      <c r="I29" s="128" t="s">
        <v>38</v>
      </c>
      <c r="J29" s="45" t="s">
        <v>40</v>
      </c>
      <c r="K29" s="44"/>
    </row>
    <row r="30" spans="2:11" s="1" customFormat="1" ht="14.25" customHeight="1">
      <c r="B30" s="40"/>
      <c r="C30" s="41"/>
      <c r="D30" s="48" t="s">
        <v>41</v>
      </c>
      <c r="E30" s="48" t="s">
        <v>42</v>
      </c>
      <c r="F30" s="129">
        <f>ROUND(SUM(BE83:BE102),2)</f>
        <v>0</v>
      </c>
      <c r="G30" s="41"/>
      <c r="H30" s="41"/>
      <c r="I30" s="130">
        <v>0.21</v>
      </c>
      <c r="J30" s="129">
        <f>ROUND(ROUND((SUM(BE83:BE102)),2)*I30,2)</f>
        <v>0</v>
      </c>
      <c r="K30" s="44"/>
    </row>
    <row r="31" spans="2:11" s="1" customFormat="1" ht="14.25" customHeight="1">
      <c r="B31" s="40"/>
      <c r="C31" s="41"/>
      <c r="D31" s="41"/>
      <c r="E31" s="48" t="s">
        <v>43</v>
      </c>
      <c r="F31" s="129">
        <f>ROUND(SUM(BF83:BF102),2)</f>
        <v>0</v>
      </c>
      <c r="G31" s="41"/>
      <c r="H31" s="41"/>
      <c r="I31" s="130">
        <v>0.15</v>
      </c>
      <c r="J31" s="129">
        <f>ROUND(ROUND((SUM(BF83:BF102)),2)*I31,2)</f>
        <v>0</v>
      </c>
      <c r="K31" s="44"/>
    </row>
    <row r="32" spans="2:11" s="1" customFormat="1" ht="14.25" customHeight="1" hidden="1">
      <c r="B32" s="40"/>
      <c r="C32" s="41"/>
      <c r="D32" s="41"/>
      <c r="E32" s="48" t="s">
        <v>44</v>
      </c>
      <c r="F32" s="129">
        <f>ROUND(SUM(BG83:BG102),2)</f>
        <v>0</v>
      </c>
      <c r="G32" s="41"/>
      <c r="H32" s="41"/>
      <c r="I32" s="130">
        <v>0.21</v>
      </c>
      <c r="J32" s="129">
        <v>0</v>
      </c>
      <c r="K32" s="44"/>
    </row>
    <row r="33" spans="2:11" s="1" customFormat="1" ht="14.25" customHeight="1" hidden="1">
      <c r="B33" s="40"/>
      <c r="C33" s="41"/>
      <c r="D33" s="41"/>
      <c r="E33" s="48" t="s">
        <v>45</v>
      </c>
      <c r="F33" s="129">
        <f>ROUND(SUM(BH83:BH102),2)</f>
        <v>0</v>
      </c>
      <c r="G33" s="41"/>
      <c r="H33" s="41"/>
      <c r="I33" s="130">
        <v>0.15</v>
      </c>
      <c r="J33" s="129">
        <v>0</v>
      </c>
      <c r="K33" s="44"/>
    </row>
    <row r="34" spans="2:11" s="1" customFormat="1" ht="14.25" customHeight="1" hidden="1">
      <c r="B34" s="40"/>
      <c r="C34" s="41"/>
      <c r="D34" s="41"/>
      <c r="E34" s="48" t="s">
        <v>46</v>
      </c>
      <c r="F34" s="129">
        <f>ROUND(SUM(BI83:BI102),2)</f>
        <v>0</v>
      </c>
      <c r="G34" s="41"/>
      <c r="H34" s="41"/>
      <c r="I34" s="130">
        <v>0</v>
      </c>
      <c r="J34" s="129">
        <v>0</v>
      </c>
      <c r="K34" s="44"/>
    </row>
    <row r="35" spans="2:11" s="1" customFormat="1" ht="6.75" customHeight="1">
      <c r="B35" s="40"/>
      <c r="C35" s="41"/>
      <c r="D35" s="41"/>
      <c r="E35" s="41"/>
      <c r="F35" s="41"/>
      <c r="G35" s="41"/>
      <c r="H35" s="41"/>
      <c r="I35" s="117"/>
      <c r="J35" s="41"/>
      <c r="K35" s="44"/>
    </row>
    <row r="36" spans="2:11" s="1" customFormat="1" ht="24.75" customHeight="1">
      <c r="B36" s="40"/>
      <c r="C36" s="131"/>
      <c r="D36" s="132" t="s">
        <v>47</v>
      </c>
      <c r="E36" s="78"/>
      <c r="F36" s="78"/>
      <c r="G36" s="133" t="s">
        <v>48</v>
      </c>
      <c r="H36" s="134" t="s">
        <v>49</v>
      </c>
      <c r="I36" s="135"/>
      <c r="J36" s="136">
        <f>SUM(J27:J34)</f>
        <v>0</v>
      </c>
      <c r="K36" s="137"/>
    </row>
    <row r="37" spans="2:11" s="1" customFormat="1" ht="14.25" customHeight="1">
      <c r="B37" s="55"/>
      <c r="C37" s="56"/>
      <c r="D37" s="56"/>
      <c r="E37" s="56"/>
      <c r="F37" s="56"/>
      <c r="G37" s="56"/>
      <c r="H37" s="56"/>
      <c r="I37" s="138"/>
      <c r="J37" s="56"/>
      <c r="K37" s="57"/>
    </row>
    <row r="41" spans="2:11" s="1" customFormat="1" ht="6.75" customHeight="1">
      <c r="B41" s="139"/>
      <c r="C41" s="140"/>
      <c r="D41" s="140"/>
      <c r="E41" s="140"/>
      <c r="F41" s="140"/>
      <c r="G41" s="140"/>
      <c r="H41" s="140"/>
      <c r="I41" s="141"/>
      <c r="J41" s="140"/>
      <c r="K41" s="142"/>
    </row>
    <row r="42" spans="2:11" s="1" customFormat="1" ht="36.75" customHeight="1">
      <c r="B42" s="40"/>
      <c r="C42" s="29" t="s">
        <v>96</v>
      </c>
      <c r="D42" s="41"/>
      <c r="E42" s="41"/>
      <c r="F42" s="41"/>
      <c r="G42" s="41"/>
      <c r="H42" s="41"/>
      <c r="I42" s="117"/>
      <c r="J42" s="41"/>
      <c r="K42" s="44"/>
    </row>
    <row r="43" spans="2:11" s="1" customFormat="1" ht="6.75" customHeight="1">
      <c r="B43" s="40"/>
      <c r="C43" s="41"/>
      <c r="D43" s="41"/>
      <c r="E43" s="41"/>
      <c r="F43" s="41"/>
      <c r="G43" s="41"/>
      <c r="H43" s="41"/>
      <c r="I43" s="117"/>
      <c r="J43" s="41"/>
      <c r="K43" s="44"/>
    </row>
    <row r="44" spans="2:11" s="1" customFormat="1" ht="14.25" customHeight="1">
      <c r="B44" s="40"/>
      <c r="C44" s="36" t="s">
        <v>18</v>
      </c>
      <c r="D44" s="41"/>
      <c r="E44" s="41"/>
      <c r="F44" s="41"/>
      <c r="G44" s="41"/>
      <c r="H44" s="41"/>
      <c r="I44" s="117"/>
      <c r="J44" s="41"/>
      <c r="K44" s="44"/>
    </row>
    <row r="45" spans="2:11" s="1" customFormat="1" ht="16.5" customHeight="1">
      <c r="B45" s="40"/>
      <c r="C45" s="41"/>
      <c r="D45" s="41"/>
      <c r="E45" s="376" t="str">
        <f>E7</f>
        <v>PID Březiněves, Praha 8</v>
      </c>
      <c r="F45" s="377"/>
      <c r="G45" s="377"/>
      <c r="H45" s="377"/>
      <c r="I45" s="117"/>
      <c r="J45" s="41"/>
      <c r="K45" s="44"/>
    </row>
    <row r="46" spans="2:11" s="1" customFormat="1" ht="14.25" customHeight="1">
      <c r="B46" s="40"/>
      <c r="C46" s="36" t="s">
        <v>94</v>
      </c>
      <c r="D46" s="41"/>
      <c r="E46" s="41"/>
      <c r="F46" s="41"/>
      <c r="G46" s="41"/>
      <c r="H46" s="41"/>
      <c r="I46" s="117"/>
      <c r="J46" s="41"/>
      <c r="K46" s="44"/>
    </row>
    <row r="47" spans="2:11" s="1" customFormat="1" ht="17.25" customHeight="1">
      <c r="B47" s="40"/>
      <c r="C47" s="41"/>
      <c r="D47" s="41"/>
      <c r="E47" s="378" t="str">
        <f>E9</f>
        <v>SO 300 - VRN</v>
      </c>
      <c r="F47" s="379"/>
      <c r="G47" s="379"/>
      <c r="H47" s="379"/>
      <c r="I47" s="117"/>
      <c r="J47" s="41"/>
      <c r="K47" s="44"/>
    </row>
    <row r="48" spans="2:11" s="1" customFormat="1" ht="6.75" customHeight="1">
      <c r="B48" s="40"/>
      <c r="C48" s="41"/>
      <c r="D48" s="41"/>
      <c r="E48" s="41"/>
      <c r="F48" s="41"/>
      <c r="G48" s="41"/>
      <c r="H48" s="41"/>
      <c r="I48" s="117"/>
      <c r="J48" s="41"/>
      <c r="K48" s="44"/>
    </row>
    <row r="49" spans="2:11" s="1" customFormat="1" ht="18" customHeight="1">
      <c r="B49" s="40"/>
      <c r="C49" s="36" t="s">
        <v>23</v>
      </c>
      <c r="D49" s="41"/>
      <c r="E49" s="41"/>
      <c r="F49" s="34" t="str">
        <f>F12</f>
        <v>Praha 8</v>
      </c>
      <c r="G49" s="41"/>
      <c r="H49" s="41"/>
      <c r="I49" s="118" t="s">
        <v>25</v>
      </c>
      <c r="J49" s="119" t="str">
        <f>IF(J12="","",J12)</f>
        <v>12. 6. 2018</v>
      </c>
      <c r="K49" s="44"/>
    </row>
    <row r="50" spans="2:11" s="1" customFormat="1" ht="6.75" customHeight="1">
      <c r="B50" s="40"/>
      <c r="C50" s="41"/>
      <c r="D50" s="41"/>
      <c r="E50" s="41"/>
      <c r="F50" s="41"/>
      <c r="G50" s="41"/>
      <c r="H50" s="41"/>
      <c r="I50" s="117"/>
      <c r="J50" s="41"/>
      <c r="K50" s="44"/>
    </row>
    <row r="51" spans="2:11" s="1" customFormat="1" ht="15">
      <c r="B51" s="40"/>
      <c r="C51" s="36" t="s">
        <v>27</v>
      </c>
      <c r="D51" s="41"/>
      <c r="E51" s="41"/>
      <c r="F51" s="34" t="str">
        <f>E15</f>
        <v> </v>
      </c>
      <c r="G51" s="41"/>
      <c r="H51" s="41"/>
      <c r="I51" s="118" t="s">
        <v>33</v>
      </c>
      <c r="J51" s="367" t="str">
        <f>E21</f>
        <v> </v>
      </c>
      <c r="K51" s="44"/>
    </row>
    <row r="52" spans="2:11" s="1" customFormat="1" ht="14.25" customHeight="1">
      <c r="B52" s="40"/>
      <c r="C52" s="36" t="s">
        <v>31</v>
      </c>
      <c r="D52" s="41"/>
      <c r="E52" s="41"/>
      <c r="F52" s="34">
        <f>IF(E18="","",E18)</f>
      </c>
      <c r="G52" s="41"/>
      <c r="H52" s="41"/>
      <c r="I52" s="117"/>
      <c r="J52" s="371"/>
      <c r="K52" s="44"/>
    </row>
    <row r="53" spans="2:11" s="1" customFormat="1" ht="9.75" customHeight="1">
      <c r="B53" s="40"/>
      <c r="C53" s="41"/>
      <c r="D53" s="41"/>
      <c r="E53" s="41"/>
      <c r="F53" s="41"/>
      <c r="G53" s="41"/>
      <c r="H53" s="41"/>
      <c r="I53" s="117"/>
      <c r="J53" s="41"/>
      <c r="K53" s="44"/>
    </row>
    <row r="54" spans="2:11" s="1" customFormat="1" ht="29.25" customHeight="1">
      <c r="B54" s="40"/>
      <c r="C54" s="143" t="s">
        <v>97</v>
      </c>
      <c r="D54" s="131"/>
      <c r="E54" s="131"/>
      <c r="F54" s="131"/>
      <c r="G54" s="131"/>
      <c r="H54" s="131"/>
      <c r="I54" s="144"/>
      <c r="J54" s="145" t="s">
        <v>98</v>
      </c>
      <c r="K54" s="146"/>
    </row>
    <row r="55" spans="2:11" s="1" customFormat="1" ht="9.75" customHeight="1">
      <c r="B55" s="40"/>
      <c r="C55" s="41"/>
      <c r="D55" s="41"/>
      <c r="E55" s="41"/>
      <c r="F55" s="41"/>
      <c r="G55" s="41"/>
      <c r="H55" s="41"/>
      <c r="I55" s="117"/>
      <c r="J55" s="41"/>
      <c r="K55" s="44"/>
    </row>
    <row r="56" spans="2:47" s="1" customFormat="1" ht="29.25" customHeight="1">
      <c r="B56" s="40"/>
      <c r="C56" s="147" t="s">
        <v>99</v>
      </c>
      <c r="D56" s="41"/>
      <c r="E56" s="41"/>
      <c r="F56" s="41"/>
      <c r="G56" s="41"/>
      <c r="H56" s="41"/>
      <c r="I56" s="117"/>
      <c r="J56" s="127">
        <f>J83</f>
        <v>0</v>
      </c>
      <c r="K56" s="44"/>
      <c r="AU56" s="23" t="s">
        <v>100</v>
      </c>
    </row>
    <row r="57" spans="2:11" s="7" customFormat="1" ht="24.75" customHeight="1">
      <c r="B57" s="148"/>
      <c r="C57" s="149"/>
      <c r="D57" s="150" t="s">
        <v>1008</v>
      </c>
      <c r="E57" s="151"/>
      <c r="F57" s="151"/>
      <c r="G57" s="151"/>
      <c r="H57" s="151"/>
      <c r="I57" s="152"/>
      <c r="J57" s="153">
        <f>J84</f>
        <v>0</v>
      </c>
      <c r="K57" s="154"/>
    </row>
    <row r="58" spans="2:11" s="8" customFormat="1" ht="19.5" customHeight="1">
      <c r="B58" s="155"/>
      <c r="C58" s="156"/>
      <c r="D58" s="157" t="s">
        <v>1009</v>
      </c>
      <c r="E58" s="158"/>
      <c r="F58" s="158"/>
      <c r="G58" s="158"/>
      <c r="H58" s="158"/>
      <c r="I58" s="159"/>
      <c r="J58" s="160">
        <f>J85</f>
        <v>0</v>
      </c>
      <c r="K58" s="161"/>
    </row>
    <row r="59" spans="2:11" s="8" customFormat="1" ht="19.5" customHeight="1">
      <c r="B59" s="155"/>
      <c r="C59" s="156"/>
      <c r="D59" s="157" t="s">
        <v>1010</v>
      </c>
      <c r="E59" s="158"/>
      <c r="F59" s="158"/>
      <c r="G59" s="158"/>
      <c r="H59" s="158"/>
      <c r="I59" s="159"/>
      <c r="J59" s="160">
        <f>J92</f>
        <v>0</v>
      </c>
      <c r="K59" s="161"/>
    </row>
    <row r="60" spans="2:11" s="8" customFormat="1" ht="19.5" customHeight="1">
      <c r="B60" s="155"/>
      <c r="C60" s="156"/>
      <c r="D60" s="157" t="s">
        <v>1011</v>
      </c>
      <c r="E60" s="158"/>
      <c r="F60" s="158"/>
      <c r="G60" s="158"/>
      <c r="H60" s="158"/>
      <c r="I60" s="159"/>
      <c r="J60" s="160">
        <f>J94</f>
        <v>0</v>
      </c>
      <c r="K60" s="161"/>
    </row>
    <row r="61" spans="2:11" s="8" customFormat="1" ht="19.5" customHeight="1">
      <c r="B61" s="155"/>
      <c r="C61" s="156"/>
      <c r="D61" s="157" t="s">
        <v>1012</v>
      </c>
      <c r="E61" s="158"/>
      <c r="F61" s="158"/>
      <c r="G61" s="158"/>
      <c r="H61" s="158"/>
      <c r="I61" s="159"/>
      <c r="J61" s="160">
        <f>J97</f>
        <v>0</v>
      </c>
      <c r="K61" s="161"/>
    </row>
    <row r="62" spans="2:11" s="8" customFormat="1" ht="19.5" customHeight="1">
      <c r="B62" s="155"/>
      <c r="C62" s="156"/>
      <c r="D62" s="157" t="s">
        <v>1013</v>
      </c>
      <c r="E62" s="158"/>
      <c r="F62" s="158"/>
      <c r="G62" s="158"/>
      <c r="H62" s="158"/>
      <c r="I62" s="159"/>
      <c r="J62" s="160">
        <f>J99</f>
        <v>0</v>
      </c>
      <c r="K62" s="161"/>
    </row>
    <row r="63" spans="2:11" s="8" customFormat="1" ht="19.5" customHeight="1">
      <c r="B63" s="155"/>
      <c r="C63" s="156"/>
      <c r="D63" s="157" t="s">
        <v>1014</v>
      </c>
      <c r="E63" s="158"/>
      <c r="F63" s="158"/>
      <c r="G63" s="158"/>
      <c r="H63" s="158"/>
      <c r="I63" s="159"/>
      <c r="J63" s="160">
        <f>J101</f>
        <v>0</v>
      </c>
      <c r="K63" s="161"/>
    </row>
    <row r="64" spans="2:11" s="1" customFormat="1" ht="21.75" customHeight="1">
      <c r="B64" s="40"/>
      <c r="C64" s="41"/>
      <c r="D64" s="41"/>
      <c r="E64" s="41"/>
      <c r="F64" s="41"/>
      <c r="G64" s="41"/>
      <c r="H64" s="41"/>
      <c r="I64" s="117"/>
      <c r="J64" s="41"/>
      <c r="K64" s="44"/>
    </row>
    <row r="65" spans="2:11" s="1" customFormat="1" ht="6.75" customHeight="1">
      <c r="B65" s="55"/>
      <c r="C65" s="56"/>
      <c r="D65" s="56"/>
      <c r="E65" s="56"/>
      <c r="F65" s="56"/>
      <c r="G65" s="56"/>
      <c r="H65" s="56"/>
      <c r="I65" s="138"/>
      <c r="J65" s="56"/>
      <c r="K65" s="57"/>
    </row>
    <row r="69" spans="2:12" s="1" customFormat="1" ht="6.75" customHeight="1">
      <c r="B69" s="58"/>
      <c r="C69" s="59"/>
      <c r="D69" s="59"/>
      <c r="E69" s="59"/>
      <c r="F69" s="59"/>
      <c r="G69" s="59"/>
      <c r="H69" s="59"/>
      <c r="I69" s="141"/>
      <c r="J69" s="59"/>
      <c r="K69" s="59"/>
      <c r="L69" s="60"/>
    </row>
    <row r="70" spans="2:12" s="1" customFormat="1" ht="36.75" customHeight="1">
      <c r="B70" s="40"/>
      <c r="C70" s="61" t="s">
        <v>112</v>
      </c>
      <c r="D70" s="62"/>
      <c r="E70" s="62"/>
      <c r="F70" s="62"/>
      <c r="G70" s="62"/>
      <c r="H70" s="62"/>
      <c r="I70" s="162"/>
      <c r="J70" s="62"/>
      <c r="K70" s="62"/>
      <c r="L70" s="60"/>
    </row>
    <row r="71" spans="2:12" s="1" customFormat="1" ht="6.75" customHeight="1">
      <c r="B71" s="40"/>
      <c r="C71" s="62"/>
      <c r="D71" s="62"/>
      <c r="E71" s="62"/>
      <c r="F71" s="62"/>
      <c r="G71" s="62"/>
      <c r="H71" s="62"/>
      <c r="I71" s="162"/>
      <c r="J71" s="62"/>
      <c r="K71" s="62"/>
      <c r="L71" s="60"/>
    </row>
    <row r="72" spans="2:12" s="1" customFormat="1" ht="14.25" customHeight="1">
      <c r="B72" s="40"/>
      <c r="C72" s="64" t="s">
        <v>18</v>
      </c>
      <c r="D72" s="62"/>
      <c r="E72" s="62"/>
      <c r="F72" s="62"/>
      <c r="G72" s="62"/>
      <c r="H72" s="62"/>
      <c r="I72" s="162"/>
      <c r="J72" s="62"/>
      <c r="K72" s="62"/>
      <c r="L72" s="60"/>
    </row>
    <row r="73" spans="2:12" s="1" customFormat="1" ht="16.5" customHeight="1">
      <c r="B73" s="40"/>
      <c r="C73" s="62"/>
      <c r="D73" s="62"/>
      <c r="E73" s="372" t="str">
        <f>E7</f>
        <v>PID Březiněves, Praha 8</v>
      </c>
      <c r="F73" s="373"/>
      <c r="G73" s="373"/>
      <c r="H73" s="373"/>
      <c r="I73" s="162"/>
      <c r="J73" s="62"/>
      <c r="K73" s="62"/>
      <c r="L73" s="60"/>
    </row>
    <row r="74" spans="2:12" s="1" customFormat="1" ht="14.25" customHeight="1">
      <c r="B74" s="40"/>
      <c r="C74" s="64" t="s">
        <v>94</v>
      </c>
      <c r="D74" s="62"/>
      <c r="E74" s="62"/>
      <c r="F74" s="62"/>
      <c r="G74" s="62"/>
      <c r="H74" s="62"/>
      <c r="I74" s="162"/>
      <c r="J74" s="62"/>
      <c r="K74" s="62"/>
      <c r="L74" s="60"/>
    </row>
    <row r="75" spans="2:12" s="1" customFormat="1" ht="17.25" customHeight="1">
      <c r="B75" s="40"/>
      <c r="C75" s="62"/>
      <c r="D75" s="62"/>
      <c r="E75" s="339" t="str">
        <f>E9</f>
        <v>SO 300 - VRN</v>
      </c>
      <c r="F75" s="374"/>
      <c r="G75" s="374"/>
      <c r="H75" s="374"/>
      <c r="I75" s="162"/>
      <c r="J75" s="62"/>
      <c r="K75" s="62"/>
      <c r="L75" s="60"/>
    </row>
    <row r="76" spans="2:12" s="1" customFormat="1" ht="6.75" customHeight="1">
      <c r="B76" s="40"/>
      <c r="C76" s="62"/>
      <c r="D76" s="62"/>
      <c r="E76" s="62"/>
      <c r="F76" s="62"/>
      <c r="G76" s="62"/>
      <c r="H76" s="62"/>
      <c r="I76" s="162"/>
      <c r="J76" s="62"/>
      <c r="K76" s="62"/>
      <c r="L76" s="60"/>
    </row>
    <row r="77" spans="2:12" s="1" customFormat="1" ht="18" customHeight="1">
      <c r="B77" s="40"/>
      <c r="C77" s="64" t="s">
        <v>23</v>
      </c>
      <c r="D77" s="62"/>
      <c r="E77" s="62"/>
      <c r="F77" s="163" t="str">
        <f>F12</f>
        <v>Praha 8</v>
      </c>
      <c r="G77" s="62"/>
      <c r="H77" s="62"/>
      <c r="I77" s="164" t="s">
        <v>25</v>
      </c>
      <c r="J77" s="72" t="str">
        <f>IF(J12="","",J12)</f>
        <v>12. 6. 2018</v>
      </c>
      <c r="K77" s="62"/>
      <c r="L77" s="60"/>
    </row>
    <row r="78" spans="2:12" s="1" customFormat="1" ht="6.75" customHeight="1">
      <c r="B78" s="40"/>
      <c r="C78" s="62"/>
      <c r="D78" s="62"/>
      <c r="E78" s="62"/>
      <c r="F78" s="62"/>
      <c r="G78" s="62"/>
      <c r="H78" s="62"/>
      <c r="I78" s="162"/>
      <c r="J78" s="62"/>
      <c r="K78" s="62"/>
      <c r="L78" s="60"/>
    </row>
    <row r="79" spans="2:12" s="1" customFormat="1" ht="15">
      <c r="B79" s="40"/>
      <c r="C79" s="64" t="s">
        <v>27</v>
      </c>
      <c r="D79" s="62"/>
      <c r="E79" s="62"/>
      <c r="F79" s="163" t="str">
        <f>E15</f>
        <v> </v>
      </c>
      <c r="G79" s="62"/>
      <c r="H79" s="62"/>
      <c r="I79" s="164" t="s">
        <v>33</v>
      </c>
      <c r="J79" s="163" t="str">
        <f>E21</f>
        <v> </v>
      </c>
      <c r="K79" s="62"/>
      <c r="L79" s="60"/>
    </row>
    <row r="80" spans="2:12" s="1" customFormat="1" ht="14.25" customHeight="1">
      <c r="B80" s="40"/>
      <c r="C80" s="64" t="s">
        <v>31</v>
      </c>
      <c r="D80" s="62"/>
      <c r="E80" s="62"/>
      <c r="F80" s="163">
        <f>IF(E18="","",E18)</f>
      </c>
      <c r="G80" s="62"/>
      <c r="H80" s="62"/>
      <c r="I80" s="162"/>
      <c r="J80" s="62"/>
      <c r="K80" s="62"/>
      <c r="L80" s="60"/>
    </row>
    <row r="81" spans="2:12" s="1" customFormat="1" ht="9.75" customHeight="1">
      <c r="B81" s="40"/>
      <c r="C81" s="62"/>
      <c r="D81" s="62"/>
      <c r="E81" s="62"/>
      <c r="F81" s="62"/>
      <c r="G81" s="62"/>
      <c r="H81" s="62"/>
      <c r="I81" s="162"/>
      <c r="J81" s="62"/>
      <c r="K81" s="62"/>
      <c r="L81" s="60"/>
    </row>
    <row r="82" spans="2:20" s="9" customFormat="1" ht="29.25" customHeight="1">
      <c r="B82" s="165"/>
      <c r="C82" s="166" t="s">
        <v>113</v>
      </c>
      <c r="D82" s="167" t="s">
        <v>56</v>
      </c>
      <c r="E82" s="167" t="s">
        <v>52</v>
      </c>
      <c r="F82" s="167" t="s">
        <v>114</v>
      </c>
      <c r="G82" s="167" t="s">
        <v>115</v>
      </c>
      <c r="H82" s="167" t="s">
        <v>116</v>
      </c>
      <c r="I82" s="168" t="s">
        <v>117</v>
      </c>
      <c r="J82" s="167" t="s">
        <v>98</v>
      </c>
      <c r="K82" s="169" t="s">
        <v>118</v>
      </c>
      <c r="L82" s="170"/>
      <c r="M82" s="80" t="s">
        <v>119</v>
      </c>
      <c r="N82" s="81" t="s">
        <v>41</v>
      </c>
      <c r="O82" s="81" t="s">
        <v>120</v>
      </c>
      <c r="P82" s="81" t="s">
        <v>121</v>
      </c>
      <c r="Q82" s="81" t="s">
        <v>122</v>
      </c>
      <c r="R82" s="81" t="s">
        <v>123</v>
      </c>
      <c r="S82" s="81" t="s">
        <v>124</v>
      </c>
      <c r="T82" s="82" t="s">
        <v>125</v>
      </c>
    </row>
    <row r="83" spans="2:63" s="1" customFormat="1" ht="29.25" customHeight="1">
      <c r="B83" s="40"/>
      <c r="C83" s="86" t="s">
        <v>99</v>
      </c>
      <c r="D83" s="62"/>
      <c r="E83" s="62"/>
      <c r="F83" s="62"/>
      <c r="G83" s="62"/>
      <c r="H83" s="62"/>
      <c r="I83" s="162"/>
      <c r="J83" s="171">
        <f>BK83</f>
        <v>0</v>
      </c>
      <c r="K83" s="62"/>
      <c r="L83" s="60"/>
      <c r="M83" s="83"/>
      <c r="N83" s="84"/>
      <c r="O83" s="84"/>
      <c r="P83" s="172">
        <f>P84</f>
        <v>0</v>
      </c>
      <c r="Q83" s="84"/>
      <c r="R83" s="172">
        <f>R84</f>
        <v>0</v>
      </c>
      <c r="S83" s="84"/>
      <c r="T83" s="173">
        <f>T84</f>
        <v>0</v>
      </c>
      <c r="AT83" s="23" t="s">
        <v>70</v>
      </c>
      <c r="AU83" s="23" t="s">
        <v>100</v>
      </c>
      <c r="BK83" s="174">
        <f>BK84</f>
        <v>0</v>
      </c>
    </row>
    <row r="84" spans="2:63" s="10" customFormat="1" ht="36.75" customHeight="1">
      <c r="B84" s="175"/>
      <c r="C84" s="176"/>
      <c r="D84" s="177" t="s">
        <v>70</v>
      </c>
      <c r="E84" s="178" t="s">
        <v>86</v>
      </c>
      <c r="F84" s="178" t="s">
        <v>1015</v>
      </c>
      <c r="G84" s="176"/>
      <c r="H84" s="176"/>
      <c r="I84" s="179"/>
      <c r="J84" s="180">
        <f>BK84</f>
        <v>0</v>
      </c>
      <c r="K84" s="176"/>
      <c r="L84" s="181"/>
      <c r="M84" s="182"/>
      <c r="N84" s="183"/>
      <c r="O84" s="183"/>
      <c r="P84" s="184">
        <f>P85+P92+P94+P97+P99+P101</f>
        <v>0</v>
      </c>
      <c r="Q84" s="183"/>
      <c r="R84" s="184">
        <f>R85+R92+R94+R97+R99+R101</f>
        <v>0</v>
      </c>
      <c r="S84" s="183"/>
      <c r="T84" s="185">
        <f>T85+T92+T94+T97+T99+T101</f>
        <v>0</v>
      </c>
      <c r="AR84" s="186" t="s">
        <v>154</v>
      </c>
      <c r="AT84" s="187" t="s">
        <v>70</v>
      </c>
      <c r="AU84" s="187" t="s">
        <v>71</v>
      </c>
      <c r="AY84" s="186" t="s">
        <v>128</v>
      </c>
      <c r="BK84" s="188">
        <f>BK85+BK92+BK94+BK97+BK99+BK101</f>
        <v>0</v>
      </c>
    </row>
    <row r="85" spans="2:63" s="10" customFormat="1" ht="19.5" customHeight="1">
      <c r="B85" s="175"/>
      <c r="C85" s="176"/>
      <c r="D85" s="177" t="s">
        <v>70</v>
      </c>
      <c r="E85" s="189" t="s">
        <v>1016</v>
      </c>
      <c r="F85" s="189" t="s">
        <v>1017</v>
      </c>
      <c r="G85" s="176"/>
      <c r="H85" s="176"/>
      <c r="I85" s="179"/>
      <c r="J85" s="190">
        <f>BK85</f>
        <v>0</v>
      </c>
      <c r="K85" s="176"/>
      <c r="L85" s="181"/>
      <c r="M85" s="182"/>
      <c r="N85" s="183"/>
      <c r="O85" s="183"/>
      <c r="P85" s="184">
        <f>SUM(P86:P91)</f>
        <v>0</v>
      </c>
      <c r="Q85" s="183"/>
      <c r="R85" s="184">
        <f>SUM(R86:R91)</f>
        <v>0</v>
      </c>
      <c r="S85" s="183"/>
      <c r="T85" s="185">
        <f>SUM(T86:T91)</f>
        <v>0</v>
      </c>
      <c r="AR85" s="186" t="s">
        <v>154</v>
      </c>
      <c r="AT85" s="187" t="s">
        <v>70</v>
      </c>
      <c r="AU85" s="187" t="s">
        <v>79</v>
      </c>
      <c r="AY85" s="186" t="s">
        <v>128</v>
      </c>
      <c r="BK85" s="188">
        <f>SUM(BK86:BK91)</f>
        <v>0</v>
      </c>
    </row>
    <row r="86" spans="2:65" s="1" customFormat="1" ht="25.5" customHeight="1">
      <c r="B86" s="40"/>
      <c r="C86" s="191" t="s">
        <v>79</v>
      </c>
      <c r="D86" s="191" t="s">
        <v>130</v>
      </c>
      <c r="E86" s="192" t="s">
        <v>1018</v>
      </c>
      <c r="F86" s="193" t="s">
        <v>1019</v>
      </c>
      <c r="G86" s="194" t="s">
        <v>996</v>
      </c>
      <c r="H86" s="195">
        <v>1</v>
      </c>
      <c r="I86" s="196"/>
      <c r="J86" s="197">
        <f aca="true" t="shared" si="0" ref="J86:J91">ROUND(I86*H86,2)</f>
        <v>0</v>
      </c>
      <c r="K86" s="193" t="s">
        <v>1020</v>
      </c>
      <c r="L86" s="60"/>
      <c r="M86" s="198" t="s">
        <v>21</v>
      </c>
      <c r="N86" s="199" t="s">
        <v>42</v>
      </c>
      <c r="O86" s="41"/>
      <c r="P86" s="200">
        <f aca="true" t="shared" si="1" ref="P86:P91">O86*H86</f>
        <v>0</v>
      </c>
      <c r="Q86" s="200">
        <v>0</v>
      </c>
      <c r="R86" s="200">
        <f aca="true" t="shared" si="2" ref="R86:R91">Q86*H86</f>
        <v>0</v>
      </c>
      <c r="S86" s="200">
        <v>0</v>
      </c>
      <c r="T86" s="201">
        <f aca="true" t="shared" si="3" ref="T86:T91">S86*H86</f>
        <v>0</v>
      </c>
      <c r="AR86" s="23" t="s">
        <v>1021</v>
      </c>
      <c r="AT86" s="23" t="s">
        <v>130</v>
      </c>
      <c r="AU86" s="23" t="s">
        <v>81</v>
      </c>
      <c r="AY86" s="23" t="s">
        <v>128</v>
      </c>
      <c r="BE86" s="202">
        <f aca="true" t="shared" si="4" ref="BE86:BE91">IF(N86="základní",J86,0)</f>
        <v>0</v>
      </c>
      <c r="BF86" s="202">
        <f aca="true" t="shared" si="5" ref="BF86:BF91">IF(N86="snížená",J86,0)</f>
        <v>0</v>
      </c>
      <c r="BG86" s="202">
        <f aca="true" t="shared" si="6" ref="BG86:BG91">IF(N86="zákl. přenesená",J86,0)</f>
        <v>0</v>
      </c>
      <c r="BH86" s="202">
        <f aca="true" t="shared" si="7" ref="BH86:BH91">IF(N86="sníž. přenesená",J86,0)</f>
        <v>0</v>
      </c>
      <c r="BI86" s="202">
        <f aca="true" t="shared" si="8" ref="BI86:BI91">IF(N86="nulová",J86,0)</f>
        <v>0</v>
      </c>
      <c r="BJ86" s="23" t="s">
        <v>79</v>
      </c>
      <c r="BK86" s="202">
        <f aca="true" t="shared" si="9" ref="BK86:BK91">ROUND(I86*H86,2)</f>
        <v>0</v>
      </c>
      <c r="BL86" s="23" t="s">
        <v>1021</v>
      </c>
      <c r="BM86" s="23" t="s">
        <v>1022</v>
      </c>
    </row>
    <row r="87" spans="2:65" s="1" customFormat="1" ht="16.5" customHeight="1">
      <c r="B87" s="40"/>
      <c r="C87" s="191" t="s">
        <v>81</v>
      </c>
      <c r="D87" s="191" t="s">
        <v>130</v>
      </c>
      <c r="E87" s="192" t="s">
        <v>1023</v>
      </c>
      <c r="F87" s="193" t="s">
        <v>1024</v>
      </c>
      <c r="G87" s="194" t="s">
        <v>996</v>
      </c>
      <c r="H87" s="195">
        <v>1</v>
      </c>
      <c r="I87" s="196"/>
      <c r="J87" s="197">
        <f t="shared" si="0"/>
        <v>0</v>
      </c>
      <c r="K87" s="193" t="s">
        <v>21</v>
      </c>
      <c r="L87" s="60"/>
      <c r="M87" s="198" t="s">
        <v>21</v>
      </c>
      <c r="N87" s="199" t="s">
        <v>42</v>
      </c>
      <c r="O87" s="41"/>
      <c r="P87" s="200">
        <f t="shared" si="1"/>
        <v>0</v>
      </c>
      <c r="Q87" s="200">
        <v>0</v>
      </c>
      <c r="R87" s="200">
        <f t="shared" si="2"/>
        <v>0</v>
      </c>
      <c r="S87" s="200">
        <v>0</v>
      </c>
      <c r="T87" s="201">
        <f t="shared" si="3"/>
        <v>0</v>
      </c>
      <c r="AR87" s="23" t="s">
        <v>1021</v>
      </c>
      <c r="AT87" s="23" t="s">
        <v>130</v>
      </c>
      <c r="AU87" s="23" t="s">
        <v>81</v>
      </c>
      <c r="AY87" s="23" t="s">
        <v>128</v>
      </c>
      <c r="BE87" s="202">
        <f t="shared" si="4"/>
        <v>0</v>
      </c>
      <c r="BF87" s="202">
        <f t="shared" si="5"/>
        <v>0</v>
      </c>
      <c r="BG87" s="202">
        <f t="shared" si="6"/>
        <v>0</v>
      </c>
      <c r="BH87" s="202">
        <f t="shared" si="7"/>
        <v>0</v>
      </c>
      <c r="BI87" s="202">
        <f t="shared" si="8"/>
        <v>0</v>
      </c>
      <c r="BJ87" s="23" t="s">
        <v>79</v>
      </c>
      <c r="BK87" s="202">
        <f t="shared" si="9"/>
        <v>0</v>
      </c>
      <c r="BL87" s="23" t="s">
        <v>1021</v>
      </c>
      <c r="BM87" s="23" t="s">
        <v>1025</v>
      </c>
    </row>
    <row r="88" spans="2:65" s="1" customFormat="1" ht="16.5" customHeight="1">
      <c r="B88" s="40"/>
      <c r="C88" s="191" t="s">
        <v>148</v>
      </c>
      <c r="D88" s="191" t="s">
        <v>130</v>
      </c>
      <c r="E88" s="192" t="s">
        <v>1026</v>
      </c>
      <c r="F88" s="193" t="s">
        <v>1027</v>
      </c>
      <c r="G88" s="194" t="s">
        <v>882</v>
      </c>
      <c r="H88" s="195">
        <v>1</v>
      </c>
      <c r="I88" s="196"/>
      <c r="J88" s="197">
        <f t="shared" si="0"/>
        <v>0</v>
      </c>
      <c r="K88" s="193" t="s">
        <v>1028</v>
      </c>
      <c r="L88" s="60"/>
      <c r="M88" s="198" t="s">
        <v>21</v>
      </c>
      <c r="N88" s="199" t="s">
        <v>42</v>
      </c>
      <c r="O88" s="41"/>
      <c r="P88" s="200">
        <f t="shared" si="1"/>
        <v>0</v>
      </c>
      <c r="Q88" s="200">
        <v>0</v>
      </c>
      <c r="R88" s="200">
        <f t="shared" si="2"/>
        <v>0</v>
      </c>
      <c r="S88" s="200">
        <v>0</v>
      </c>
      <c r="T88" s="201">
        <f t="shared" si="3"/>
        <v>0</v>
      </c>
      <c r="AR88" s="23" t="s">
        <v>1021</v>
      </c>
      <c r="AT88" s="23" t="s">
        <v>130</v>
      </c>
      <c r="AU88" s="23" t="s">
        <v>81</v>
      </c>
      <c r="AY88" s="23" t="s">
        <v>128</v>
      </c>
      <c r="BE88" s="202">
        <f t="shared" si="4"/>
        <v>0</v>
      </c>
      <c r="BF88" s="202">
        <f t="shared" si="5"/>
        <v>0</v>
      </c>
      <c r="BG88" s="202">
        <f t="shared" si="6"/>
        <v>0</v>
      </c>
      <c r="BH88" s="202">
        <f t="shared" si="7"/>
        <v>0</v>
      </c>
      <c r="BI88" s="202">
        <f t="shared" si="8"/>
        <v>0</v>
      </c>
      <c r="BJ88" s="23" t="s">
        <v>79</v>
      </c>
      <c r="BK88" s="202">
        <f t="shared" si="9"/>
        <v>0</v>
      </c>
      <c r="BL88" s="23" t="s">
        <v>1021</v>
      </c>
      <c r="BM88" s="23" t="s">
        <v>1029</v>
      </c>
    </row>
    <row r="89" spans="2:65" s="1" customFormat="1" ht="16.5" customHeight="1">
      <c r="B89" s="40"/>
      <c r="C89" s="191" t="s">
        <v>135</v>
      </c>
      <c r="D89" s="191" t="s">
        <v>130</v>
      </c>
      <c r="E89" s="192" t="s">
        <v>1030</v>
      </c>
      <c r="F89" s="193" t="s">
        <v>1031</v>
      </c>
      <c r="G89" s="194" t="s">
        <v>996</v>
      </c>
      <c r="H89" s="195">
        <v>1</v>
      </c>
      <c r="I89" s="196"/>
      <c r="J89" s="197">
        <f t="shared" si="0"/>
        <v>0</v>
      </c>
      <c r="K89" s="193" t="s">
        <v>1020</v>
      </c>
      <c r="L89" s="60"/>
      <c r="M89" s="198" t="s">
        <v>21</v>
      </c>
      <c r="N89" s="199" t="s">
        <v>42</v>
      </c>
      <c r="O89" s="41"/>
      <c r="P89" s="200">
        <f t="shared" si="1"/>
        <v>0</v>
      </c>
      <c r="Q89" s="200">
        <v>0</v>
      </c>
      <c r="R89" s="200">
        <f t="shared" si="2"/>
        <v>0</v>
      </c>
      <c r="S89" s="200">
        <v>0</v>
      </c>
      <c r="T89" s="201">
        <f t="shared" si="3"/>
        <v>0</v>
      </c>
      <c r="AR89" s="23" t="s">
        <v>1021</v>
      </c>
      <c r="AT89" s="23" t="s">
        <v>130</v>
      </c>
      <c r="AU89" s="23" t="s">
        <v>81</v>
      </c>
      <c r="AY89" s="23" t="s">
        <v>128</v>
      </c>
      <c r="BE89" s="202">
        <f t="shared" si="4"/>
        <v>0</v>
      </c>
      <c r="BF89" s="202">
        <f t="shared" si="5"/>
        <v>0</v>
      </c>
      <c r="BG89" s="202">
        <f t="shared" si="6"/>
        <v>0</v>
      </c>
      <c r="BH89" s="202">
        <f t="shared" si="7"/>
        <v>0</v>
      </c>
      <c r="BI89" s="202">
        <f t="shared" si="8"/>
        <v>0</v>
      </c>
      <c r="BJ89" s="23" t="s">
        <v>79</v>
      </c>
      <c r="BK89" s="202">
        <f t="shared" si="9"/>
        <v>0</v>
      </c>
      <c r="BL89" s="23" t="s">
        <v>1021</v>
      </c>
      <c r="BM89" s="23" t="s">
        <v>1032</v>
      </c>
    </row>
    <row r="90" spans="2:65" s="1" customFormat="1" ht="16.5" customHeight="1">
      <c r="B90" s="40"/>
      <c r="C90" s="191" t="s">
        <v>154</v>
      </c>
      <c r="D90" s="191" t="s">
        <v>130</v>
      </c>
      <c r="E90" s="192" t="s">
        <v>1033</v>
      </c>
      <c r="F90" s="193" t="s">
        <v>1034</v>
      </c>
      <c r="G90" s="194" t="s">
        <v>996</v>
      </c>
      <c r="H90" s="195">
        <v>1</v>
      </c>
      <c r="I90" s="196"/>
      <c r="J90" s="197">
        <f t="shared" si="0"/>
        <v>0</v>
      </c>
      <c r="K90" s="193" t="s">
        <v>134</v>
      </c>
      <c r="L90" s="60"/>
      <c r="M90" s="198" t="s">
        <v>21</v>
      </c>
      <c r="N90" s="199" t="s">
        <v>42</v>
      </c>
      <c r="O90" s="41"/>
      <c r="P90" s="200">
        <f t="shared" si="1"/>
        <v>0</v>
      </c>
      <c r="Q90" s="200">
        <v>0</v>
      </c>
      <c r="R90" s="200">
        <f t="shared" si="2"/>
        <v>0</v>
      </c>
      <c r="S90" s="200">
        <v>0</v>
      </c>
      <c r="T90" s="201">
        <f t="shared" si="3"/>
        <v>0</v>
      </c>
      <c r="AR90" s="23" t="s">
        <v>1021</v>
      </c>
      <c r="AT90" s="23" t="s">
        <v>130</v>
      </c>
      <c r="AU90" s="23" t="s">
        <v>81</v>
      </c>
      <c r="AY90" s="23" t="s">
        <v>128</v>
      </c>
      <c r="BE90" s="202">
        <f t="shared" si="4"/>
        <v>0</v>
      </c>
      <c r="BF90" s="202">
        <f t="shared" si="5"/>
        <v>0</v>
      </c>
      <c r="BG90" s="202">
        <f t="shared" si="6"/>
        <v>0</v>
      </c>
      <c r="BH90" s="202">
        <f t="shared" si="7"/>
        <v>0</v>
      </c>
      <c r="BI90" s="202">
        <f t="shared" si="8"/>
        <v>0</v>
      </c>
      <c r="BJ90" s="23" t="s">
        <v>79</v>
      </c>
      <c r="BK90" s="202">
        <f t="shared" si="9"/>
        <v>0</v>
      </c>
      <c r="BL90" s="23" t="s">
        <v>1021</v>
      </c>
      <c r="BM90" s="23" t="s">
        <v>1035</v>
      </c>
    </row>
    <row r="91" spans="2:65" s="1" customFormat="1" ht="25.5" customHeight="1">
      <c r="B91" s="40"/>
      <c r="C91" s="191" t="s">
        <v>164</v>
      </c>
      <c r="D91" s="191" t="s">
        <v>130</v>
      </c>
      <c r="E91" s="192" t="s">
        <v>1036</v>
      </c>
      <c r="F91" s="193" t="s">
        <v>1037</v>
      </c>
      <c r="G91" s="194" t="s">
        <v>996</v>
      </c>
      <c r="H91" s="195">
        <v>1</v>
      </c>
      <c r="I91" s="196"/>
      <c r="J91" s="197">
        <f t="shared" si="0"/>
        <v>0</v>
      </c>
      <c r="K91" s="193" t="s">
        <v>1028</v>
      </c>
      <c r="L91" s="60"/>
      <c r="M91" s="198" t="s">
        <v>21</v>
      </c>
      <c r="N91" s="199" t="s">
        <v>42</v>
      </c>
      <c r="O91" s="41"/>
      <c r="P91" s="200">
        <f t="shared" si="1"/>
        <v>0</v>
      </c>
      <c r="Q91" s="200">
        <v>0</v>
      </c>
      <c r="R91" s="200">
        <f t="shared" si="2"/>
        <v>0</v>
      </c>
      <c r="S91" s="200">
        <v>0</v>
      </c>
      <c r="T91" s="201">
        <f t="shared" si="3"/>
        <v>0</v>
      </c>
      <c r="AR91" s="23" t="s">
        <v>1021</v>
      </c>
      <c r="AT91" s="23" t="s">
        <v>130</v>
      </c>
      <c r="AU91" s="23" t="s">
        <v>81</v>
      </c>
      <c r="AY91" s="23" t="s">
        <v>128</v>
      </c>
      <c r="BE91" s="202">
        <f t="shared" si="4"/>
        <v>0</v>
      </c>
      <c r="BF91" s="202">
        <f t="shared" si="5"/>
        <v>0</v>
      </c>
      <c r="BG91" s="202">
        <f t="shared" si="6"/>
        <v>0</v>
      </c>
      <c r="BH91" s="202">
        <f t="shared" si="7"/>
        <v>0</v>
      </c>
      <c r="BI91" s="202">
        <f t="shared" si="8"/>
        <v>0</v>
      </c>
      <c r="BJ91" s="23" t="s">
        <v>79</v>
      </c>
      <c r="BK91" s="202">
        <f t="shared" si="9"/>
        <v>0</v>
      </c>
      <c r="BL91" s="23" t="s">
        <v>1021</v>
      </c>
      <c r="BM91" s="23" t="s">
        <v>1038</v>
      </c>
    </row>
    <row r="92" spans="2:63" s="10" customFormat="1" ht="29.25" customHeight="1">
      <c r="B92" s="175"/>
      <c r="C92" s="176"/>
      <c r="D92" s="177" t="s">
        <v>70</v>
      </c>
      <c r="E92" s="189" t="s">
        <v>1039</v>
      </c>
      <c r="F92" s="189" t="s">
        <v>1040</v>
      </c>
      <c r="G92" s="176"/>
      <c r="H92" s="176"/>
      <c r="I92" s="179"/>
      <c r="J92" s="190">
        <f>BK92</f>
        <v>0</v>
      </c>
      <c r="K92" s="176"/>
      <c r="L92" s="181"/>
      <c r="M92" s="182"/>
      <c r="N92" s="183"/>
      <c r="O92" s="183"/>
      <c r="P92" s="184">
        <f>P93</f>
        <v>0</v>
      </c>
      <c r="Q92" s="183"/>
      <c r="R92" s="184">
        <f>R93</f>
        <v>0</v>
      </c>
      <c r="S92" s="183"/>
      <c r="T92" s="185">
        <f>T93</f>
        <v>0</v>
      </c>
      <c r="AR92" s="186" t="s">
        <v>154</v>
      </c>
      <c r="AT92" s="187" t="s">
        <v>70</v>
      </c>
      <c r="AU92" s="187" t="s">
        <v>79</v>
      </c>
      <c r="AY92" s="186" t="s">
        <v>128</v>
      </c>
      <c r="BK92" s="188">
        <f>BK93</f>
        <v>0</v>
      </c>
    </row>
    <row r="93" spans="2:65" s="1" customFormat="1" ht="16.5" customHeight="1">
      <c r="B93" s="40"/>
      <c r="C93" s="191" t="s">
        <v>170</v>
      </c>
      <c r="D93" s="191" t="s">
        <v>130</v>
      </c>
      <c r="E93" s="192" t="s">
        <v>1041</v>
      </c>
      <c r="F93" s="193" t="s">
        <v>1040</v>
      </c>
      <c r="G93" s="194" t="s">
        <v>822</v>
      </c>
      <c r="H93" s="248"/>
      <c r="I93" s="196"/>
      <c r="J93" s="197">
        <f>ROUND(I93*H93,2)</f>
        <v>0</v>
      </c>
      <c r="K93" s="193" t="s">
        <v>1028</v>
      </c>
      <c r="L93" s="60"/>
      <c r="M93" s="198" t="s">
        <v>21</v>
      </c>
      <c r="N93" s="199" t="s">
        <v>42</v>
      </c>
      <c r="O93" s="41"/>
      <c r="P93" s="200">
        <f>O93*H93</f>
        <v>0</v>
      </c>
      <c r="Q93" s="200">
        <v>0</v>
      </c>
      <c r="R93" s="200">
        <f>Q93*H93</f>
        <v>0</v>
      </c>
      <c r="S93" s="200">
        <v>0</v>
      </c>
      <c r="T93" s="201">
        <f>S93*H93</f>
        <v>0</v>
      </c>
      <c r="AR93" s="23" t="s">
        <v>1021</v>
      </c>
      <c r="AT93" s="23" t="s">
        <v>130</v>
      </c>
      <c r="AU93" s="23" t="s">
        <v>81</v>
      </c>
      <c r="AY93" s="23" t="s">
        <v>128</v>
      </c>
      <c r="BE93" s="202">
        <f>IF(N93="základní",J93,0)</f>
        <v>0</v>
      </c>
      <c r="BF93" s="202">
        <f>IF(N93="snížená",J93,0)</f>
        <v>0</v>
      </c>
      <c r="BG93" s="202">
        <f>IF(N93="zákl. přenesená",J93,0)</f>
        <v>0</v>
      </c>
      <c r="BH93" s="202">
        <f>IF(N93="sníž. přenesená",J93,0)</f>
        <v>0</v>
      </c>
      <c r="BI93" s="202">
        <f>IF(N93="nulová",J93,0)</f>
        <v>0</v>
      </c>
      <c r="BJ93" s="23" t="s">
        <v>79</v>
      </c>
      <c r="BK93" s="202">
        <f>ROUND(I93*H93,2)</f>
        <v>0</v>
      </c>
      <c r="BL93" s="23" t="s">
        <v>1021</v>
      </c>
      <c r="BM93" s="23" t="s">
        <v>1042</v>
      </c>
    </row>
    <row r="94" spans="2:63" s="10" customFormat="1" ht="29.25" customHeight="1">
      <c r="B94" s="175"/>
      <c r="C94" s="176"/>
      <c r="D94" s="177" t="s">
        <v>70</v>
      </c>
      <c r="E94" s="189" t="s">
        <v>1043</v>
      </c>
      <c r="F94" s="189" t="s">
        <v>1044</v>
      </c>
      <c r="G94" s="176"/>
      <c r="H94" s="176"/>
      <c r="I94" s="179"/>
      <c r="J94" s="190">
        <f>BK94</f>
        <v>0</v>
      </c>
      <c r="K94" s="176"/>
      <c r="L94" s="181"/>
      <c r="M94" s="182"/>
      <c r="N94" s="183"/>
      <c r="O94" s="183"/>
      <c r="P94" s="184">
        <f>SUM(P95:P96)</f>
        <v>0</v>
      </c>
      <c r="Q94" s="183"/>
      <c r="R94" s="184">
        <f>SUM(R95:R96)</f>
        <v>0</v>
      </c>
      <c r="S94" s="183"/>
      <c r="T94" s="185">
        <f>SUM(T95:T96)</f>
        <v>0</v>
      </c>
      <c r="AR94" s="186" t="s">
        <v>154</v>
      </c>
      <c r="AT94" s="187" t="s">
        <v>70</v>
      </c>
      <c r="AU94" s="187" t="s">
        <v>79</v>
      </c>
      <c r="AY94" s="186" t="s">
        <v>128</v>
      </c>
      <c r="BK94" s="188">
        <f>SUM(BK95:BK96)</f>
        <v>0</v>
      </c>
    </row>
    <row r="95" spans="2:65" s="1" customFormat="1" ht="16.5" customHeight="1">
      <c r="B95" s="40"/>
      <c r="C95" s="191" t="s">
        <v>176</v>
      </c>
      <c r="D95" s="191" t="s">
        <v>130</v>
      </c>
      <c r="E95" s="192" t="s">
        <v>1045</v>
      </c>
      <c r="F95" s="193" t="s">
        <v>1046</v>
      </c>
      <c r="G95" s="194" t="s">
        <v>996</v>
      </c>
      <c r="H95" s="195">
        <v>1</v>
      </c>
      <c r="I95" s="196"/>
      <c r="J95" s="197">
        <f>ROUND(I95*H95,2)</f>
        <v>0</v>
      </c>
      <c r="K95" s="193" t="s">
        <v>134</v>
      </c>
      <c r="L95" s="60"/>
      <c r="M95" s="198" t="s">
        <v>21</v>
      </c>
      <c r="N95" s="199" t="s">
        <v>42</v>
      </c>
      <c r="O95" s="41"/>
      <c r="P95" s="200">
        <f>O95*H95</f>
        <v>0</v>
      </c>
      <c r="Q95" s="200">
        <v>0</v>
      </c>
      <c r="R95" s="200">
        <f>Q95*H95</f>
        <v>0</v>
      </c>
      <c r="S95" s="200">
        <v>0</v>
      </c>
      <c r="T95" s="201">
        <f>S95*H95</f>
        <v>0</v>
      </c>
      <c r="AR95" s="23" t="s">
        <v>1021</v>
      </c>
      <c r="AT95" s="23" t="s">
        <v>130</v>
      </c>
      <c r="AU95" s="23" t="s">
        <v>81</v>
      </c>
      <c r="AY95" s="23" t="s">
        <v>128</v>
      </c>
      <c r="BE95" s="202">
        <f>IF(N95="základní",J95,0)</f>
        <v>0</v>
      </c>
      <c r="BF95" s="202">
        <f>IF(N95="snížená",J95,0)</f>
        <v>0</v>
      </c>
      <c r="BG95" s="202">
        <f>IF(N95="zákl. přenesená",J95,0)</f>
        <v>0</v>
      </c>
      <c r="BH95" s="202">
        <f>IF(N95="sníž. přenesená",J95,0)</f>
        <v>0</v>
      </c>
      <c r="BI95" s="202">
        <f>IF(N95="nulová",J95,0)</f>
        <v>0</v>
      </c>
      <c r="BJ95" s="23" t="s">
        <v>79</v>
      </c>
      <c r="BK95" s="202">
        <f>ROUND(I95*H95,2)</f>
        <v>0</v>
      </c>
      <c r="BL95" s="23" t="s">
        <v>1021</v>
      </c>
      <c r="BM95" s="23" t="s">
        <v>1047</v>
      </c>
    </row>
    <row r="96" spans="2:65" s="1" customFormat="1" ht="16.5" customHeight="1">
      <c r="B96" s="40"/>
      <c r="C96" s="191" t="s">
        <v>181</v>
      </c>
      <c r="D96" s="191" t="s">
        <v>130</v>
      </c>
      <c r="E96" s="192" t="s">
        <v>1048</v>
      </c>
      <c r="F96" s="193" t="s">
        <v>1049</v>
      </c>
      <c r="G96" s="194" t="s">
        <v>996</v>
      </c>
      <c r="H96" s="195">
        <v>1</v>
      </c>
      <c r="I96" s="196"/>
      <c r="J96" s="197">
        <f>ROUND(I96*H96,2)</f>
        <v>0</v>
      </c>
      <c r="K96" s="193" t="s">
        <v>134</v>
      </c>
      <c r="L96" s="60"/>
      <c r="M96" s="198" t="s">
        <v>21</v>
      </c>
      <c r="N96" s="199" t="s">
        <v>42</v>
      </c>
      <c r="O96" s="41"/>
      <c r="P96" s="200">
        <f>O96*H96</f>
        <v>0</v>
      </c>
      <c r="Q96" s="200">
        <v>0</v>
      </c>
      <c r="R96" s="200">
        <f>Q96*H96</f>
        <v>0</v>
      </c>
      <c r="S96" s="200">
        <v>0</v>
      </c>
      <c r="T96" s="201">
        <f>S96*H96</f>
        <v>0</v>
      </c>
      <c r="AR96" s="23" t="s">
        <v>1021</v>
      </c>
      <c r="AT96" s="23" t="s">
        <v>130</v>
      </c>
      <c r="AU96" s="23" t="s">
        <v>81</v>
      </c>
      <c r="AY96" s="23" t="s">
        <v>128</v>
      </c>
      <c r="BE96" s="202">
        <f>IF(N96="základní",J96,0)</f>
        <v>0</v>
      </c>
      <c r="BF96" s="202">
        <f>IF(N96="snížená",J96,0)</f>
        <v>0</v>
      </c>
      <c r="BG96" s="202">
        <f>IF(N96="zákl. přenesená",J96,0)</f>
        <v>0</v>
      </c>
      <c r="BH96" s="202">
        <f>IF(N96="sníž. přenesená",J96,0)</f>
        <v>0</v>
      </c>
      <c r="BI96" s="202">
        <f>IF(N96="nulová",J96,0)</f>
        <v>0</v>
      </c>
      <c r="BJ96" s="23" t="s">
        <v>79</v>
      </c>
      <c r="BK96" s="202">
        <f>ROUND(I96*H96,2)</f>
        <v>0</v>
      </c>
      <c r="BL96" s="23" t="s">
        <v>1021</v>
      </c>
      <c r="BM96" s="23" t="s">
        <v>1050</v>
      </c>
    </row>
    <row r="97" spans="2:63" s="10" customFormat="1" ht="29.25" customHeight="1">
      <c r="B97" s="175"/>
      <c r="C97" s="176"/>
      <c r="D97" s="177" t="s">
        <v>70</v>
      </c>
      <c r="E97" s="189" t="s">
        <v>1051</v>
      </c>
      <c r="F97" s="189" t="s">
        <v>1052</v>
      </c>
      <c r="G97" s="176"/>
      <c r="H97" s="176"/>
      <c r="I97" s="179"/>
      <c r="J97" s="190">
        <f>BK97</f>
        <v>0</v>
      </c>
      <c r="K97" s="176"/>
      <c r="L97" s="181"/>
      <c r="M97" s="182"/>
      <c r="N97" s="183"/>
      <c r="O97" s="183"/>
      <c r="P97" s="184">
        <f>P98</f>
        <v>0</v>
      </c>
      <c r="Q97" s="183"/>
      <c r="R97" s="184">
        <f>R98</f>
        <v>0</v>
      </c>
      <c r="S97" s="183"/>
      <c r="T97" s="185">
        <f>T98</f>
        <v>0</v>
      </c>
      <c r="AR97" s="186" t="s">
        <v>154</v>
      </c>
      <c r="AT97" s="187" t="s">
        <v>70</v>
      </c>
      <c r="AU97" s="187" t="s">
        <v>79</v>
      </c>
      <c r="AY97" s="186" t="s">
        <v>128</v>
      </c>
      <c r="BK97" s="188">
        <f>BK98</f>
        <v>0</v>
      </c>
    </row>
    <row r="98" spans="2:65" s="1" customFormat="1" ht="16.5" customHeight="1">
      <c r="B98" s="40"/>
      <c r="C98" s="191" t="s">
        <v>187</v>
      </c>
      <c r="D98" s="191" t="s">
        <v>130</v>
      </c>
      <c r="E98" s="192" t="s">
        <v>1053</v>
      </c>
      <c r="F98" s="193" t="s">
        <v>1054</v>
      </c>
      <c r="G98" s="194" t="s">
        <v>822</v>
      </c>
      <c r="H98" s="248"/>
      <c r="I98" s="196"/>
      <c r="J98" s="197">
        <f>ROUND(I98*H98,2)</f>
        <v>0</v>
      </c>
      <c r="K98" s="193" t="s">
        <v>1028</v>
      </c>
      <c r="L98" s="60"/>
      <c r="M98" s="198" t="s">
        <v>21</v>
      </c>
      <c r="N98" s="199" t="s">
        <v>42</v>
      </c>
      <c r="O98" s="41"/>
      <c r="P98" s="200">
        <f>O98*H98</f>
        <v>0</v>
      </c>
      <c r="Q98" s="200">
        <v>0</v>
      </c>
      <c r="R98" s="200">
        <f>Q98*H98</f>
        <v>0</v>
      </c>
      <c r="S98" s="200">
        <v>0</v>
      </c>
      <c r="T98" s="201">
        <f>S98*H98</f>
        <v>0</v>
      </c>
      <c r="AR98" s="23" t="s">
        <v>1021</v>
      </c>
      <c r="AT98" s="23" t="s">
        <v>130</v>
      </c>
      <c r="AU98" s="23" t="s">
        <v>81</v>
      </c>
      <c r="AY98" s="23" t="s">
        <v>128</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1021</v>
      </c>
      <c r="BM98" s="23" t="s">
        <v>1055</v>
      </c>
    </row>
    <row r="99" spans="2:63" s="10" customFormat="1" ht="29.25" customHeight="1">
      <c r="B99" s="175"/>
      <c r="C99" s="176"/>
      <c r="D99" s="177" t="s">
        <v>70</v>
      </c>
      <c r="E99" s="189" t="s">
        <v>1056</v>
      </c>
      <c r="F99" s="189" t="s">
        <v>1057</v>
      </c>
      <c r="G99" s="176"/>
      <c r="H99" s="176"/>
      <c r="I99" s="179"/>
      <c r="J99" s="190">
        <f>BK99</f>
        <v>0</v>
      </c>
      <c r="K99" s="176"/>
      <c r="L99" s="181"/>
      <c r="M99" s="182"/>
      <c r="N99" s="183"/>
      <c r="O99" s="183"/>
      <c r="P99" s="184">
        <f>P100</f>
        <v>0</v>
      </c>
      <c r="Q99" s="183"/>
      <c r="R99" s="184">
        <f>R100</f>
        <v>0</v>
      </c>
      <c r="S99" s="183"/>
      <c r="T99" s="185">
        <f>T100</f>
        <v>0</v>
      </c>
      <c r="AR99" s="186" t="s">
        <v>154</v>
      </c>
      <c r="AT99" s="187" t="s">
        <v>70</v>
      </c>
      <c r="AU99" s="187" t="s">
        <v>79</v>
      </c>
      <c r="AY99" s="186" t="s">
        <v>128</v>
      </c>
      <c r="BK99" s="188">
        <f>BK100</f>
        <v>0</v>
      </c>
    </row>
    <row r="100" spans="2:65" s="1" customFormat="1" ht="16.5" customHeight="1">
      <c r="B100" s="40"/>
      <c r="C100" s="191" t="s">
        <v>193</v>
      </c>
      <c r="D100" s="191" t="s">
        <v>130</v>
      </c>
      <c r="E100" s="192" t="s">
        <v>1058</v>
      </c>
      <c r="F100" s="193" t="s">
        <v>1059</v>
      </c>
      <c r="G100" s="194" t="s">
        <v>822</v>
      </c>
      <c r="H100" s="248"/>
      <c r="I100" s="196"/>
      <c r="J100" s="197">
        <f>ROUND(I100*H100,2)</f>
        <v>0</v>
      </c>
      <c r="K100" s="193" t="s">
        <v>1028</v>
      </c>
      <c r="L100" s="60"/>
      <c r="M100" s="198" t="s">
        <v>21</v>
      </c>
      <c r="N100" s="199" t="s">
        <v>42</v>
      </c>
      <c r="O100" s="41"/>
      <c r="P100" s="200">
        <f>O100*H100</f>
        <v>0</v>
      </c>
      <c r="Q100" s="200">
        <v>0</v>
      </c>
      <c r="R100" s="200">
        <f>Q100*H100</f>
        <v>0</v>
      </c>
      <c r="S100" s="200">
        <v>0</v>
      </c>
      <c r="T100" s="201">
        <f>S100*H100</f>
        <v>0</v>
      </c>
      <c r="AR100" s="23" t="s">
        <v>1021</v>
      </c>
      <c r="AT100" s="23" t="s">
        <v>130</v>
      </c>
      <c r="AU100" s="23" t="s">
        <v>81</v>
      </c>
      <c r="AY100" s="23" t="s">
        <v>128</v>
      </c>
      <c r="BE100" s="202">
        <f>IF(N100="základní",J100,0)</f>
        <v>0</v>
      </c>
      <c r="BF100" s="202">
        <f>IF(N100="snížená",J100,0)</f>
        <v>0</v>
      </c>
      <c r="BG100" s="202">
        <f>IF(N100="zákl. přenesená",J100,0)</f>
        <v>0</v>
      </c>
      <c r="BH100" s="202">
        <f>IF(N100="sníž. přenesená",J100,0)</f>
        <v>0</v>
      </c>
      <c r="BI100" s="202">
        <f>IF(N100="nulová",J100,0)</f>
        <v>0</v>
      </c>
      <c r="BJ100" s="23" t="s">
        <v>79</v>
      </c>
      <c r="BK100" s="202">
        <f>ROUND(I100*H100,2)</f>
        <v>0</v>
      </c>
      <c r="BL100" s="23" t="s">
        <v>1021</v>
      </c>
      <c r="BM100" s="23" t="s">
        <v>1060</v>
      </c>
    </row>
    <row r="101" spans="2:63" s="10" customFormat="1" ht="29.25" customHeight="1">
      <c r="B101" s="175"/>
      <c r="C101" s="176"/>
      <c r="D101" s="177" t="s">
        <v>70</v>
      </c>
      <c r="E101" s="189" t="s">
        <v>1061</v>
      </c>
      <c r="F101" s="189" t="s">
        <v>1062</v>
      </c>
      <c r="G101" s="176"/>
      <c r="H101" s="176"/>
      <c r="I101" s="179"/>
      <c r="J101" s="190">
        <f>BK101</f>
        <v>0</v>
      </c>
      <c r="K101" s="176"/>
      <c r="L101" s="181"/>
      <c r="M101" s="182"/>
      <c r="N101" s="183"/>
      <c r="O101" s="183"/>
      <c r="P101" s="184">
        <f>P102</f>
        <v>0</v>
      </c>
      <c r="Q101" s="183"/>
      <c r="R101" s="184">
        <f>R102</f>
        <v>0</v>
      </c>
      <c r="S101" s="183"/>
      <c r="T101" s="185">
        <f>T102</f>
        <v>0</v>
      </c>
      <c r="AR101" s="186" t="s">
        <v>154</v>
      </c>
      <c r="AT101" s="187" t="s">
        <v>70</v>
      </c>
      <c r="AU101" s="187" t="s">
        <v>79</v>
      </c>
      <c r="AY101" s="186" t="s">
        <v>128</v>
      </c>
      <c r="BK101" s="188">
        <f>BK102</f>
        <v>0</v>
      </c>
    </row>
    <row r="102" spans="2:65" s="1" customFormat="1" ht="16.5" customHeight="1">
      <c r="B102" s="40"/>
      <c r="C102" s="191" t="s">
        <v>198</v>
      </c>
      <c r="D102" s="191" t="s">
        <v>130</v>
      </c>
      <c r="E102" s="192" t="s">
        <v>1063</v>
      </c>
      <c r="F102" s="193" t="s">
        <v>1064</v>
      </c>
      <c r="G102" s="194" t="s">
        <v>996</v>
      </c>
      <c r="H102" s="195">
        <v>1</v>
      </c>
      <c r="I102" s="196"/>
      <c r="J102" s="197">
        <f>ROUND(I102*H102,2)</f>
        <v>0</v>
      </c>
      <c r="K102" s="193" t="s">
        <v>1028</v>
      </c>
      <c r="L102" s="60"/>
      <c r="M102" s="198" t="s">
        <v>21</v>
      </c>
      <c r="N102" s="252" t="s">
        <v>42</v>
      </c>
      <c r="O102" s="250"/>
      <c r="P102" s="253">
        <f>O102*H102</f>
        <v>0</v>
      </c>
      <c r="Q102" s="253">
        <v>0</v>
      </c>
      <c r="R102" s="253">
        <f>Q102*H102</f>
        <v>0</v>
      </c>
      <c r="S102" s="253">
        <v>0</v>
      </c>
      <c r="T102" s="254">
        <f>S102*H102</f>
        <v>0</v>
      </c>
      <c r="AR102" s="23" t="s">
        <v>1021</v>
      </c>
      <c r="AT102" s="23" t="s">
        <v>130</v>
      </c>
      <c r="AU102" s="23" t="s">
        <v>81</v>
      </c>
      <c r="AY102" s="23" t="s">
        <v>128</v>
      </c>
      <c r="BE102" s="202">
        <f>IF(N102="základní",J102,0)</f>
        <v>0</v>
      </c>
      <c r="BF102" s="202">
        <f>IF(N102="snížená",J102,0)</f>
        <v>0</v>
      </c>
      <c r="BG102" s="202">
        <f>IF(N102="zákl. přenesená",J102,0)</f>
        <v>0</v>
      </c>
      <c r="BH102" s="202">
        <f>IF(N102="sníž. přenesená",J102,0)</f>
        <v>0</v>
      </c>
      <c r="BI102" s="202">
        <f>IF(N102="nulová",J102,0)</f>
        <v>0</v>
      </c>
      <c r="BJ102" s="23" t="s">
        <v>79</v>
      </c>
      <c r="BK102" s="202">
        <f>ROUND(I102*H102,2)</f>
        <v>0</v>
      </c>
      <c r="BL102" s="23" t="s">
        <v>1021</v>
      </c>
      <c r="BM102" s="23" t="s">
        <v>1065</v>
      </c>
    </row>
    <row r="103" spans="2:12" s="1" customFormat="1" ht="6.75" customHeight="1">
      <c r="B103" s="55"/>
      <c r="C103" s="56"/>
      <c r="D103" s="56"/>
      <c r="E103" s="56"/>
      <c r="F103" s="56"/>
      <c r="G103" s="56"/>
      <c r="H103" s="56"/>
      <c r="I103" s="138"/>
      <c r="J103" s="56"/>
      <c r="K103" s="56"/>
      <c r="L103" s="60"/>
    </row>
  </sheetData>
  <sheetProtection sheet="1" objects="1" scenarios="1" formatColumns="0" formatRows="0" autoFilter="0"/>
  <autoFilter ref="C82:K102"/>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election activeCell="A1" sqref="A1"/>
    </sheetView>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1" t="s">
        <v>1066</v>
      </c>
      <c r="D3" s="381"/>
      <c r="E3" s="381"/>
      <c r="F3" s="381"/>
      <c r="G3" s="381"/>
      <c r="H3" s="381"/>
      <c r="I3" s="381"/>
      <c r="J3" s="381"/>
      <c r="K3" s="260"/>
    </row>
    <row r="4" spans="2:11" ht="25.5" customHeight="1">
      <c r="B4" s="261"/>
      <c r="C4" s="382" t="s">
        <v>1067</v>
      </c>
      <c r="D4" s="382"/>
      <c r="E4" s="382"/>
      <c r="F4" s="382"/>
      <c r="G4" s="382"/>
      <c r="H4" s="382"/>
      <c r="I4" s="382"/>
      <c r="J4" s="382"/>
      <c r="K4" s="262"/>
    </row>
    <row r="5" spans="2:11" ht="5.25" customHeight="1">
      <c r="B5" s="261"/>
      <c r="C5" s="263"/>
      <c r="D5" s="263"/>
      <c r="E5" s="263"/>
      <c r="F5" s="263"/>
      <c r="G5" s="263"/>
      <c r="H5" s="263"/>
      <c r="I5" s="263"/>
      <c r="J5" s="263"/>
      <c r="K5" s="262"/>
    </row>
    <row r="6" spans="2:11" ht="15" customHeight="1">
      <c r="B6" s="261"/>
      <c r="C6" s="380" t="s">
        <v>1068</v>
      </c>
      <c r="D6" s="380"/>
      <c r="E6" s="380"/>
      <c r="F6" s="380"/>
      <c r="G6" s="380"/>
      <c r="H6" s="380"/>
      <c r="I6" s="380"/>
      <c r="J6" s="380"/>
      <c r="K6" s="262"/>
    </row>
    <row r="7" spans="2:11" ht="15" customHeight="1">
      <c r="B7" s="265"/>
      <c r="C7" s="380" t="s">
        <v>1069</v>
      </c>
      <c r="D7" s="380"/>
      <c r="E7" s="380"/>
      <c r="F7" s="380"/>
      <c r="G7" s="380"/>
      <c r="H7" s="380"/>
      <c r="I7" s="380"/>
      <c r="J7" s="380"/>
      <c r="K7" s="262"/>
    </row>
    <row r="8" spans="2:11" ht="12.75" customHeight="1">
      <c r="B8" s="265"/>
      <c r="C8" s="264"/>
      <c r="D8" s="264"/>
      <c r="E8" s="264"/>
      <c r="F8" s="264"/>
      <c r="G8" s="264"/>
      <c r="H8" s="264"/>
      <c r="I8" s="264"/>
      <c r="J8" s="264"/>
      <c r="K8" s="262"/>
    </row>
    <row r="9" spans="2:11" ht="15" customHeight="1">
      <c r="B9" s="265"/>
      <c r="C9" s="380" t="s">
        <v>1070</v>
      </c>
      <c r="D9" s="380"/>
      <c r="E9" s="380"/>
      <c r="F9" s="380"/>
      <c r="G9" s="380"/>
      <c r="H9" s="380"/>
      <c r="I9" s="380"/>
      <c r="J9" s="380"/>
      <c r="K9" s="262"/>
    </row>
    <row r="10" spans="2:11" ht="15" customHeight="1">
      <c r="B10" s="265"/>
      <c r="C10" s="264"/>
      <c r="D10" s="380" t="s">
        <v>1071</v>
      </c>
      <c r="E10" s="380"/>
      <c r="F10" s="380"/>
      <c r="G10" s="380"/>
      <c r="H10" s="380"/>
      <c r="I10" s="380"/>
      <c r="J10" s="380"/>
      <c r="K10" s="262"/>
    </row>
    <row r="11" spans="2:11" ht="15" customHeight="1">
      <c r="B11" s="265"/>
      <c r="C11" s="266"/>
      <c r="D11" s="380" t="s">
        <v>1072</v>
      </c>
      <c r="E11" s="380"/>
      <c r="F11" s="380"/>
      <c r="G11" s="380"/>
      <c r="H11" s="380"/>
      <c r="I11" s="380"/>
      <c r="J11" s="380"/>
      <c r="K11" s="262"/>
    </row>
    <row r="12" spans="2:11" ht="12.75" customHeight="1">
      <c r="B12" s="265"/>
      <c r="C12" s="266"/>
      <c r="D12" s="266"/>
      <c r="E12" s="266"/>
      <c r="F12" s="266"/>
      <c r="G12" s="266"/>
      <c r="H12" s="266"/>
      <c r="I12" s="266"/>
      <c r="J12" s="266"/>
      <c r="K12" s="262"/>
    </row>
    <row r="13" spans="2:11" ht="15" customHeight="1">
      <c r="B13" s="265"/>
      <c r="C13" s="266"/>
      <c r="D13" s="380" t="s">
        <v>1073</v>
      </c>
      <c r="E13" s="380"/>
      <c r="F13" s="380"/>
      <c r="G13" s="380"/>
      <c r="H13" s="380"/>
      <c r="I13" s="380"/>
      <c r="J13" s="380"/>
      <c r="K13" s="262"/>
    </row>
    <row r="14" spans="2:11" ht="15" customHeight="1">
      <c r="B14" s="265"/>
      <c r="C14" s="266"/>
      <c r="D14" s="380" t="s">
        <v>1074</v>
      </c>
      <c r="E14" s="380"/>
      <c r="F14" s="380"/>
      <c r="G14" s="380"/>
      <c r="H14" s="380"/>
      <c r="I14" s="380"/>
      <c r="J14" s="380"/>
      <c r="K14" s="262"/>
    </row>
    <row r="15" spans="2:11" ht="15" customHeight="1">
      <c r="B15" s="265"/>
      <c r="C15" s="266"/>
      <c r="D15" s="380" t="s">
        <v>1075</v>
      </c>
      <c r="E15" s="380"/>
      <c r="F15" s="380"/>
      <c r="G15" s="380"/>
      <c r="H15" s="380"/>
      <c r="I15" s="380"/>
      <c r="J15" s="380"/>
      <c r="K15" s="262"/>
    </row>
    <row r="16" spans="2:11" ht="15" customHeight="1">
      <c r="B16" s="265"/>
      <c r="C16" s="266"/>
      <c r="D16" s="266"/>
      <c r="E16" s="267" t="s">
        <v>78</v>
      </c>
      <c r="F16" s="380" t="s">
        <v>1076</v>
      </c>
      <c r="G16" s="380"/>
      <c r="H16" s="380"/>
      <c r="I16" s="380"/>
      <c r="J16" s="380"/>
      <c r="K16" s="262"/>
    </row>
    <row r="17" spans="2:11" ht="15" customHeight="1">
      <c r="B17" s="265"/>
      <c r="C17" s="266"/>
      <c r="D17" s="266"/>
      <c r="E17" s="267" t="s">
        <v>1077</v>
      </c>
      <c r="F17" s="380" t="s">
        <v>1078</v>
      </c>
      <c r="G17" s="380"/>
      <c r="H17" s="380"/>
      <c r="I17" s="380"/>
      <c r="J17" s="380"/>
      <c r="K17" s="262"/>
    </row>
    <row r="18" spans="2:11" ht="15" customHeight="1">
      <c r="B18" s="265"/>
      <c r="C18" s="266"/>
      <c r="D18" s="266"/>
      <c r="E18" s="267" t="s">
        <v>1079</v>
      </c>
      <c r="F18" s="380" t="s">
        <v>1080</v>
      </c>
      <c r="G18" s="380"/>
      <c r="H18" s="380"/>
      <c r="I18" s="380"/>
      <c r="J18" s="380"/>
      <c r="K18" s="262"/>
    </row>
    <row r="19" spans="2:11" ht="15" customHeight="1">
      <c r="B19" s="265"/>
      <c r="C19" s="266"/>
      <c r="D19" s="266"/>
      <c r="E19" s="267" t="s">
        <v>1081</v>
      </c>
      <c r="F19" s="380" t="s">
        <v>1082</v>
      </c>
      <c r="G19" s="380"/>
      <c r="H19" s="380"/>
      <c r="I19" s="380"/>
      <c r="J19" s="380"/>
      <c r="K19" s="262"/>
    </row>
    <row r="20" spans="2:11" ht="15" customHeight="1">
      <c r="B20" s="265"/>
      <c r="C20" s="266"/>
      <c r="D20" s="266"/>
      <c r="E20" s="267" t="s">
        <v>1083</v>
      </c>
      <c r="F20" s="380" t="s">
        <v>1084</v>
      </c>
      <c r="G20" s="380"/>
      <c r="H20" s="380"/>
      <c r="I20" s="380"/>
      <c r="J20" s="380"/>
      <c r="K20" s="262"/>
    </row>
    <row r="21" spans="2:11" ht="15" customHeight="1">
      <c r="B21" s="265"/>
      <c r="C21" s="266"/>
      <c r="D21" s="266"/>
      <c r="E21" s="267" t="s">
        <v>1085</v>
      </c>
      <c r="F21" s="380" t="s">
        <v>1086</v>
      </c>
      <c r="G21" s="380"/>
      <c r="H21" s="380"/>
      <c r="I21" s="380"/>
      <c r="J21" s="380"/>
      <c r="K21" s="262"/>
    </row>
    <row r="22" spans="2:11" ht="12.75" customHeight="1">
      <c r="B22" s="265"/>
      <c r="C22" s="266"/>
      <c r="D22" s="266"/>
      <c r="E22" s="266"/>
      <c r="F22" s="266"/>
      <c r="G22" s="266"/>
      <c r="H22" s="266"/>
      <c r="I22" s="266"/>
      <c r="J22" s="266"/>
      <c r="K22" s="262"/>
    </row>
    <row r="23" spans="2:11" ht="15" customHeight="1">
      <c r="B23" s="265"/>
      <c r="C23" s="380" t="s">
        <v>1087</v>
      </c>
      <c r="D23" s="380"/>
      <c r="E23" s="380"/>
      <c r="F23" s="380"/>
      <c r="G23" s="380"/>
      <c r="H23" s="380"/>
      <c r="I23" s="380"/>
      <c r="J23" s="380"/>
      <c r="K23" s="262"/>
    </row>
    <row r="24" spans="2:11" ht="15" customHeight="1">
      <c r="B24" s="265"/>
      <c r="C24" s="380" t="s">
        <v>1088</v>
      </c>
      <c r="D24" s="380"/>
      <c r="E24" s="380"/>
      <c r="F24" s="380"/>
      <c r="G24" s="380"/>
      <c r="H24" s="380"/>
      <c r="I24" s="380"/>
      <c r="J24" s="380"/>
      <c r="K24" s="262"/>
    </row>
    <row r="25" spans="2:11" ht="15" customHeight="1">
      <c r="B25" s="265"/>
      <c r="C25" s="264"/>
      <c r="D25" s="380" t="s">
        <v>1089</v>
      </c>
      <c r="E25" s="380"/>
      <c r="F25" s="380"/>
      <c r="G25" s="380"/>
      <c r="H25" s="380"/>
      <c r="I25" s="380"/>
      <c r="J25" s="380"/>
      <c r="K25" s="262"/>
    </row>
    <row r="26" spans="2:11" ht="15" customHeight="1">
      <c r="B26" s="265"/>
      <c r="C26" s="266"/>
      <c r="D26" s="380" t="s">
        <v>1090</v>
      </c>
      <c r="E26" s="380"/>
      <c r="F26" s="380"/>
      <c r="G26" s="380"/>
      <c r="H26" s="380"/>
      <c r="I26" s="380"/>
      <c r="J26" s="380"/>
      <c r="K26" s="262"/>
    </row>
    <row r="27" spans="2:11" ht="12.75" customHeight="1">
      <c r="B27" s="265"/>
      <c r="C27" s="266"/>
      <c r="D27" s="266"/>
      <c r="E27" s="266"/>
      <c r="F27" s="266"/>
      <c r="G27" s="266"/>
      <c r="H27" s="266"/>
      <c r="I27" s="266"/>
      <c r="J27" s="266"/>
      <c r="K27" s="262"/>
    </row>
    <row r="28" spans="2:11" ht="15" customHeight="1">
      <c r="B28" s="265"/>
      <c r="C28" s="266"/>
      <c r="D28" s="380" t="s">
        <v>1091</v>
      </c>
      <c r="E28" s="380"/>
      <c r="F28" s="380"/>
      <c r="G28" s="380"/>
      <c r="H28" s="380"/>
      <c r="I28" s="380"/>
      <c r="J28" s="380"/>
      <c r="K28" s="262"/>
    </row>
    <row r="29" spans="2:11" ht="15" customHeight="1">
      <c r="B29" s="265"/>
      <c r="C29" s="266"/>
      <c r="D29" s="380" t="s">
        <v>1092</v>
      </c>
      <c r="E29" s="380"/>
      <c r="F29" s="380"/>
      <c r="G29" s="380"/>
      <c r="H29" s="380"/>
      <c r="I29" s="380"/>
      <c r="J29" s="380"/>
      <c r="K29" s="262"/>
    </row>
    <row r="30" spans="2:11" ht="12.75" customHeight="1">
      <c r="B30" s="265"/>
      <c r="C30" s="266"/>
      <c r="D30" s="266"/>
      <c r="E30" s="266"/>
      <c r="F30" s="266"/>
      <c r="G30" s="266"/>
      <c r="H30" s="266"/>
      <c r="I30" s="266"/>
      <c r="J30" s="266"/>
      <c r="K30" s="262"/>
    </row>
    <row r="31" spans="2:11" ht="15" customHeight="1">
      <c r="B31" s="265"/>
      <c r="C31" s="266"/>
      <c r="D31" s="380" t="s">
        <v>1093</v>
      </c>
      <c r="E31" s="380"/>
      <c r="F31" s="380"/>
      <c r="G31" s="380"/>
      <c r="H31" s="380"/>
      <c r="I31" s="380"/>
      <c r="J31" s="380"/>
      <c r="K31" s="262"/>
    </row>
    <row r="32" spans="2:11" ht="15" customHeight="1">
      <c r="B32" s="265"/>
      <c r="C32" s="266"/>
      <c r="D32" s="380" t="s">
        <v>1094</v>
      </c>
      <c r="E32" s="380"/>
      <c r="F32" s="380"/>
      <c r="G32" s="380"/>
      <c r="H32" s="380"/>
      <c r="I32" s="380"/>
      <c r="J32" s="380"/>
      <c r="K32" s="262"/>
    </row>
    <row r="33" spans="2:11" ht="15" customHeight="1">
      <c r="B33" s="265"/>
      <c r="C33" s="266"/>
      <c r="D33" s="380" t="s">
        <v>1095</v>
      </c>
      <c r="E33" s="380"/>
      <c r="F33" s="380"/>
      <c r="G33" s="380"/>
      <c r="H33" s="380"/>
      <c r="I33" s="380"/>
      <c r="J33" s="380"/>
      <c r="K33" s="262"/>
    </row>
    <row r="34" spans="2:11" ht="15" customHeight="1">
      <c r="B34" s="265"/>
      <c r="C34" s="266"/>
      <c r="D34" s="264"/>
      <c r="E34" s="268" t="s">
        <v>113</v>
      </c>
      <c r="F34" s="264"/>
      <c r="G34" s="380" t="s">
        <v>1096</v>
      </c>
      <c r="H34" s="380"/>
      <c r="I34" s="380"/>
      <c r="J34" s="380"/>
      <c r="K34" s="262"/>
    </row>
    <row r="35" spans="2:11" ht="30.75" customHeight="1">
      <c r="B35" s="265"/>
      <c r="C35" s="266"/>
      <c r="D35" s="264"/>
      <c r="E35" s="268" t="s">
        <v>1097</v>
      </c>
      <c r="F35" s="264"/>
      <c r="G35" s="380" t="s">
        <v>1098</v>
      </c>
      <c r="H35" s="380"/>
      <c r="I35" s="380"/>
      <c r="J35" s="380"/>
      <c r="K35" s="262"/>
    </row>
    <row r="36" spans="2:11" ht="15" customHeight="1">
      <c r="B36" s="265"/>
      <c r="C36" s="266"/>
      <c r="D36" s="264"/>
      <c r="E36" s="268" t="s">
        <v>52</v>
      </c>
      <c r="F36" s="264"/>
      <c r="G36" s="380" t="s">
        <v>1099</v>
      </c>
      <c r="H36" s="380"/>
      <c r="I36" s="380"/>
      <c r="J36" s="380"/>
      <c r="K36" s="262"/>
    </row>
    <row r="37" spans="2:11" ht="15" customHeight="1">
      <c r="B37" s="265"/>
      <c r="C37" s="266"/>
      <c r="D37" s="264"/>
      <c r="E37" s="268" t="s">
        <v>114</v>
      </c>
      <c r="F37" s="264"/>
      <c r="G37" s="380" t="s">
        <v>1100</v>
      </c>
      <c r="H37" s="380"/>
      <c r="I37" s="380"/>
      <c r="J37" s="380"/>
      <c r="K37" s="262"/>
    </row>
    <row r="38" spans="2:11" ht="15" customHeight="1">
      <c r="B38" s="265"/>
      <c r="C38" s="266"/>
      <c r="D38" s="264"/>
      <c r="E38" s="268" t="s">
        <v>115</v>
      </c>
      <c r="F38" s="264"/>
      <c r="G38" s="380" t="s">
        <v>1101</v>
      </c>
      <c r="H38" s="380"/>
      <c r="I38" s="380"/>
      <c r="J38" s="380"/>
      <c r="K38" s="262"/>
    </row>
    <row r="39" spans="2:11" ht="15" customHeight="1">
      <c r="B39" s="265"/>
      <c r="C39" s="266"/>
      <c r="D39" s="264"/>
      <c r="E39" s="268" t="s">
        <v>116</v>
      </c>
      <c r="F39" s="264"/>
      <c r="G39" s="380" t="s">
        <v>1102</v>
      </c>
      <c r="H39" s="380"/>
      <c r="I39" s="380"/>
      <c r="J39" s="380"/>
      <c r="K39" s="262"/>
    </row>
    <row r="40" spans="2:11" ht="15" customHeight="1">
      <c r="B40" s="265"/>
      <c r="C40" s="266"/>
      <c r="D40" s="264"/>
      <c r="E40" s="268" t="s">
        <v>1103</v>
      </c>
      <c r="F40" s="264"/>
      <c r="G40" s="380" t="s">
        <v>1104</v>
      </c>
      <c r="H40" s="380"/>
      <c r="I40" s="380"/>
      <c r="J40" s="380"/>
      <c r="K40" s="262"/>
    </row>
    <row r="41" spans="2:11" ht="15" customHeight="1">
      <c r="B41" s="265"/>
      <c r="C41" s="266"/>
      <c r="D41" s="264"/>
      <c r="E41" s="268"/>
      <c r="F41" s="264"/>
      <c r="G41" s="380" t="s">
        <v>1105</v>
      </c>
      <c r="H41" s="380"/>
      <c r="I41" s="380"/>
      <c r="J41" s="380"/>
      <c r="K41" s="262"/>
    </row>
    <row r="42" spans="2:11" ht="15" customHeight="1">
      <c r="B42" s="265"/>
      <c r="C42" s="266"/>
      <c r="D42" s="264"/>
      <c r="E42" s="268" t="s">
        <v>1106</v>
      </c>
      <c r="F42" s="264"/>
      <c r="G42" s="380" t="s">
        <v>1107</v>
      </c>
      <c r="H42" s="380"/>
      <c r="I42" s="380"/>
      <c r="J42" s="380"/>
      <c r="K42" s="262"/>
    </row>
    <row r="43" spans="2:11" ht="15" customHeight="1">
      <c r="B43" s="265"/>
      <c r="C43" s="266"/>
      <c r="D43" s="264"/>
      <c r="E43" s="268" t="s">
        <v>118</v>
      </c>
      <c r="F43" s="264"/>
      <c r="G43" s="380" t="s">
        <v>1108</v>
      </c>
      <c r="H43" s="380"/>
      <c r="I43" s="380"/>
      <c r="J43" s="380"/>
      <c r="K43" s="262"/>
    </row>
    <row r="44" spans="2:11" ht="12.75" customHeight="1">
      <c r="B44" s="265"/>
      <c r="C44" s="266"/>
      <c r="D44" s="264"/>
      <c r="E44" s="264"/>
      <c r="F44" s="264"/>
      <c r="G44" s="264"/>
      <c r="H44" s="264"/>
      <c r="I44" s="264"/>
      <c r="J44" s="264"/>
      <c r="K44" s="262"/>
    </row>
    <row r="45" spans="2:11" ht="15" customHeight="1">
      <c r="B45" s="265"/>
      <c r="C45" s="266"/>
      <c r="D45" s="380" t="s">
        <v>1109</v>
      </c>
      <c r="E45" s="380"/>
      <c r="F45" s="380"/>
      <c r="G45" s="380"/>
      <c r="H45" s="380"/>
      <c r="I45" s="380"/>
      <c r="J45" s="380"/>
      <c r="K45" s="262"/>
    </row>
    <row r="46" spans="2:11" ht="15" customHeight="1">
      <c r="B46" s="265"/>
      <c r="C46" s="266"/>
      <c r="D46" s="266"/>
      <c r="E46" s="380" t="s">
        <v>1110</v>
      </c>
      <c r="F46" s="380"/>
      <c r="G46" s="380"/>
      <c r="H46" s="380"/>
      <c r="I46" s="380"/>
      <c r="J46" s="380"/>
      <c r="K46" s="262"/>
    </row>
    <row r="47" spans="2:11" ht="15" customHeight="1">
      <c r="B47" s="265"/>
      <c r="C47" s="266"/>
      <c r="D47" s="266"/>
      <c r="E47" s="380" t="s">
        <v>1111</v>
      </c>
      <c r="F47" s="380"/>
      <c r="G47" s="380"/>
      <c r="H47" s="380"/>
      <c r="I47" s="380"/>
      <c r="J47" s="380"/>
      <c r="K47" s="262"/>
    </row>
    <row r="48" spans="2:11" ht="15" customHeight="1">
      <c r="B48" s="265"/>
      <c r="C48" s="266"/>
      <c r="D48" s="266"/>
      <c r="E48" s="380" t="s">
        <v>1112</v>
      </c>
      <c r="F48" s="380"/>
      <c r="G48" s="380"/>
      <c r="H48" s="380"/>
      <c r="I48" s="380"/>
      <c r="J48" s="380"/>
      <c r="K48" s="262"/>
    </row>
    <row r="49" spans="2:11" ht="15" customHeight="1">
      <c r="B49" s="265"/>
      <c r="C49" s="266"/>
      <c r="D49" s="380" t="s">
        <v>1113</v>
      </c>
      <c r="E49" s="380"/>
      <c r="F49" s="380"/>
      <c r="G49" s="380"/>
      <c r="H49" s="380"/>
      <c r="I49" s="380"/>
      <c r="J49" s="380"/>
      <c r="K49" s="262"/>
    </row>
    <row r="50" spans="2:11" ht="25.5" customHeight="1">
      <c r="B50" s="261"/>
      <c r="C50" s="382" t="s">
        <v>1114</v>
      </c>
      <c r="D50" s="382"/>
      <c r="E50" s="382"/>
      <c r="F50" s="382"/>
      <c r="G50" s="382"/>
      <c r="H50" s="382"/>
      <c r="I50" s="382"/>
      <c r="J50" s="382"/>
      <c r="K50" s="262"/>
    </row>
    <row r="51" spans="2:11" ht="5.25" customHeight="1">
      <c r="B51" s="261"/>
      <c r="C51" s="263"/>
      <c r="D51" s="263"/>
      <c r="E51" s="263"/>
      <c r="F51" s="263"/>
      <c r="G51" s="263"/>
      <c r="H51" s="263"/>
      <c r="I51" s="263"/>
      <c r="J51" s="263"/>
      <c r="K51" s="262"/>
    </row>
    <row r="52" spans="2:11" ht="15" customHeight="1">
      <c r="B52" s="261"/>
      <c r="C52" s="380" t="s">
        <v>1115</v>
      </c>
      <c r="D52" s="380"/>
      <c r="E52" s="380"/>
      <c r="F52" s="380"/>
      <c r="G52" s="380"/>
      <c r="H52" s="380"/>
      <c r="I52" s="380"/>
      <c r="J52" s="380"/>
      <c r="K52" s="262"/>
    </row>
    <row r="53" spans="2:11" ht="15" customHeight="1">
      <c r="B53" s="261"/>
      <c r="C53" s="380" t="s">
        <v>1116</v>
      </c>
      <c r="D53" s="380"/>
      <c r="E53" s="380"/>
      <c r="F53" s="380"/>
      <c r="G53" s="380"/>
      <c r="H53" s="380"/>
      <c r="I53" s="380"/>
      <c r="J53" s="380"/>
      <c r="K53" s="262"/>
    </row>
    <row r="54" spans="2:11" ht="12.75" customHeight="1">
      <c r="B54" s="261"/>
      <c r="C54" s="264"/>
      <c r="D54" s="264"/>
      <c r="E54" s="264"/>
      <c r="F54" s="264"/>
      <c r="G54" s="264"/>
      <c r="H54" s="264"/>
      <c r="I54" s="264"/>
      <c r="J54" s="264"/>
      <c r="K54" s="262"/>
    </row>
    <row r="55" spans="2:11" ht="15" customHeight="1">
      <c r="B55" s="261"/>
      <c r="C55" s="380" t="s">
        <v>1117</v>
      </c>
      <c r="D55" s="380"/>
      <c r="E55" s="380"/>
      <c r="F55" s="380"/>
      <c r="G55" s="380"/>
      <c r="H55" s="380"/>
      <c r="I55" s="380"/>
      <c r="J55" s="380"/>
      <c r="K55" s="262"/>
    </row>
    <row r="56" spans="2:11" ht="15" customHeight="1">
      <c r="B56" s="261"/>
      <c r="C56" s="266"/>
      <c r="D56" s="380" t="s">
        <v>1118</v>
      </c>
      <c r="E56" s="380"/>
      <c r="F56" s="380"/>
      <c r="G56" s="380"/>
      <c r="H56" s="380"/>
      <c r="I56" s="380"/>
      <c r="J56" s="380"/>
      <c r="K56" s="262"/>
    </row>
    <row r="57" spans="2:11" ht="15" customHeight="1">
      <c r="B57" s="261"/>
      <c r="C57" s="266"/>
      <c r="D57" s="380" t="s">
        <v>1119</v>
      </c>
      <c r="E57" s="380"/>
      <c r="F57" s="380"/>
      <c r="G57" s="380"/>
      <c r="H57" s="380"/>
      <c r="I57" s="380"/>
      <c r="J57" s="380"/>
      <c r="K57" s="262"/>
    </row>
    <row r="58" spans="2:11" ht="15" customHeight="1">
      <c r="B58" s="261"/>
      <c r="C58" s="266"/>
      <c r="D58" s="380" t="s">
        <v>1120</v>
      </c>
      <c r="E58" s="380"/>
      <c r="F58" s="380"/>
      <c r="G58" s="380"/>
      <c r="H58" s="380"/>
      <c r="I58" s="380"/>
      <c r="J58" s="380"/>
      <c r="K58" s="262"/>
    </row>
    <row r="59" spans="2:11" ht="15" customHeight="1">
      <c r="B59" s="261"/>
      <c r="C59" s="266"/>
      <c r="D59" s="380" t="s">
        <v>1121</v>
      </c>
      <c r="E59" s="380"/>
      <c r="F59" s="380"/>
      <c r="G59" s="380"/>
      <c r="H59" s="380"/>
      <c r="I59" s="380"/>
      <c r="J59" s="380"/>
      <c r="K59" s="262"/>
    </row>
    <row r="60" spans="2:11" ht="15" customHeight="1">
      <c r="B60" s="261"/>
      <c r="C60" s="266"/>
      <c r="D60" s="384" t="s">
        <v>1122</v>
      </c>
      <c r="E60" s="384"/>
      <c r="F60" s="384"/>
      <c r="G60" s="384"/>
      <c r="H60" s="384"/>
      <c r="I60" s="384"/>
      <c r="J60" s="384"/>
      <c r="K60" s="262"/>
    </row>
    <row r="61" spans="2:11" ht="15" customHeight="1">
      <c r="B61" s="261"/>
      <c r="C61" s="266"/>
      <c r="D61" s="380" t="s">
        <v>1123</v>
      </c>
      <c r="E61" s="380"/>
      <c r="F61" s="380"/>
      <c r="G61" s="380"/>
      <c r="H61" s="380"/>
      <c r="I61" s="380"/>
      <c r="J61" s="380"/>
      <c r="K61" s="262"/>
    </row>
    <row r="62" spans="2:11" ht="12.75" customHeight="1">
      <c r="B62" s="261"/>
      <c r="C62" s="266"/>
      <c r="D62" s="266"/>
      <c r="E62" s="269"/>
      <c r="F62" s="266"/>
      <c r="G62" s="266"/>
      <c r="H62" s="266"/>
      <c r="I62" s="266"/>
      <c r="J62" s="266"/>
      <c r="K62" s="262"/>
    </row>
    <row r="63" spans="2:11" ht="15" customHeight="1">
      <c r="B63" s="261"/>
      <c r="C63" s="266"/>
      <c r="D63" s="380" t="s">
        <v>1124</v>
      </c>
      <c r="E63" s="380"/>
      <c r="F63" s="380"/>
      <c r="G63" s="380"/>
      <c r="H63" s="380"/>
      <c r="I63" s="380"/>
      <c r="J63" s="380"/>
      <c r="K63" s="262"/>
    </row>
    <row r="64" spans="2:11" ht="15" customHeight="1">
      <c r="B64" s="261"/>
      <c r="C64" s="266"/>
      <c r="D64" s="384" t="s">
        <v>1125</v>
      </c>
      <c r="E64" s="384"/>
      <c r="F64" s="384"/>
      <c r="G64" s="384"/>
      <c r="H64" s="384"/>
      <c r="I64" s="384"/>
      <c r="J64" s="384"/>
      <c r="K64" s="262"/>
    </row>
    <row r="65" spans="2:11" ht="15" customHeight="1">
      <c r="B65" s="261"/>
      <c r="C65" s="266"/>
      <c r="D65" s="380" t="s">
        <v>1126</v>
      </c>
      <c r="E65" s="380"/>
      <c r="F65" s="380"/>
      <c r="G65" s="380"/>
      <c r="H65" s="380"/>
      <c r="I65" s="380"/>
      <c r="J65" s="380"/>
      <c r="K65" s="262"/>
    </row>
    <row r="66" spans="2:11" ht="15" customHeight="1">
      <c r="B66" s="261"/>
      <c r="C66" s="266"/>
      <c r="D66" s="380" t="s">
        <v>1127</v>
      </c>
      <c r="E66" s="380"/>
      <c r="F66" s="380"/>
      <c r="G66" s="380"/>
      <c r="H66" s="380"/>
      <c r="I66" s="380"/>
      <c r="J66" s="380"/>
      <c r="K66" s="262"/>
    </row>
    <row r="67" spans="2:11" ht="15" customHeight="1">
      <c r="B67" s="261"/>
      <c r="C67" s="266"/>
      <c r="D67" s="380" t="s">
        <v>1128</v>
      </c>
      <c r="E67" s="380"/>
      <c r="F67" s="380"/>
      <c r="G67" s="380"/>
      <c r="H67" s="380"/>
      <c r="I67" s="380"/>
      <c r="J67" s="380"/>
      <c r="K67" s="262"/>
    </row>
    <row r="68" spans="2:11" ht="15" customHeight="1">
      <c r="B68" s="261"/>
      <c r="C68" s="266"/>
      <c r="D68" s="380" t="s">
        <v>1129</v>
      </c>
      <c r="E68" s="380"/>
      <c r="F68" s="380"/>
      <c r="G68" s="380"/>
      <c r="H68" s="380"/>
      <c r="I68" s="380"/>
      <c r="J68" s="380"/>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5" t="s">
        <v>92</v>
      </c>
      <c r="D73" s="385"/>
      <c r="E73" s="385"/>
      <c r="F73" s="385"/>
      <c r="G73" s="385"/>
      <c r="H73" s="385"/>
      <c r="I73" s="385"/>
      <c r="J73" s="385"/>
      <c r="K73" s="279"/>
    </row>
    <row r="74" spans="2:11" ht="17.25" customHeight="1">
      <c r="B74" s="278"/>
      <c r="C74" s="280" t="s">
        <v>1130</v>
      </c>
      <c r="D74" s="280"/>
      <c r="E74" s="280"/>
      <c r="F74" s="280" t="s">
        <v>1131</v>
      </c>
      <c r="G74" s="281"/>
      <c r="H74" s="280" t="s">
        <v>114</v>
      </c>
      <c r="I74" s="280" t="s">
        <v>56</v>
      </c>
      <c r="J74" s="280" t="s">
        <v>1132</v>
      </c>
      <c r="K74" s="279"/>
    </row>
    <row r="75" spans="2:11" ht="17.25" customHeight="1">
      <c r="B75" s="278"/>
      <c r="C75" s="282" t="s">
        <v>1133</v>
      </c>
      <c r="D75" s="282"/>
      <c r="E75" s="282"/>
      <c r="F75" s="283" t="s">
        <v>1134</v>
      </c>
      <c r="G75" s="284"/>
      <c r="H75" s="282"/>
      <c r="I75" s="282"/>
      <c r="J75" s="282" t="s">
        <v>1135</v>
      </c>
      <c r="K75" s="279"/>
    </row>
    <row r="76" spans="2:11" ht="5.25" customHeight="1">
      <c r="B76" s="278"/>
      <c r="C76" s="285"/>
      <c r="D76" s="285"/>
      <c r="E76" s="285"/>
      <c r="F76" s="285"/>
      <c r="G76" s="286"/>
      <c r="H76" s="285"/>
      <c r="I76" s="285"/>
      <c r="J76" s="285"/>
      <c r="K76" s="279"/>
    </row>
    <row r="77" spans="2:11" ht="15" customHeight="1">
      <c r="B77" s="278"/>
      <c r="C77" s="268" t="s">
        <v>52</v>
      </c>
      <c r="D77" s="285"/>
      <c r="E77" s="285"/>
      <c r="F77" s="287" t="s">
        <v>1136</v>
      </c>
      <c r="G77" s="286"/>
      <c r="H77" s="268" t="s">
        <v>1137</v>
      </c>
      <c r="I77" s="268" t="s">
        <v>1138</v>
      </c>
      <c r="J77" s="268">
        <v>20</v>
      </c>
      <c r="K77" s="279"/>
    </row>
    <row r="78" spans="2:11" ht="15" customHeight="1">
      <c r="B78" s="278"/>
      <c r="C78" s="268" t="s">
        <v>1139</v>
      </c>
      <c r="D78" s="268"/>
      <c r="E78" s="268"/>
      <c r="F78" s="287" t="s">
        <v>1136</v>
      </c>
      <c r="G78" s="286"/>
      <c r="H78" s="268" t="s">
        <v>1140</v>
      </c>
      <c r="I78" s="268" t="s">
        <v>1138</v>
      </c>
      <c r="J78" s="268">
        <v>120</v>
      </c>
      <c r="K78" s="279"/>
    </row>
    <row r="79" spans="2:11" ht="15" customHeight="1">
      <c r="B79" s="288"/>
      <c r="C79" s="268" t="s">
        <v>1141</v>
      </c>
      <c r="D79" s="268"/>
      <c r="E79" s="268"/>
      <c r="F79" s="287" t="s">
        <v>1142</v>
      </c>
      <c r="G79" s="286"/>
      <c r="H79" s="268" t="s">
        <v>1143</v>
      </c>
      <c r="I79" s="268" t="s">
        <v>1138</v>
      </c>
      <c r="J79" s="268">
        <v>50</v>
      </c>
      <c r="K79" s="279"/>
    </row>
    <row r="80" spans="2:11" ht="15" customHeight="1">
      <c r="B80" s="288"/>
      <c r="C80" s="268" t="s">
        <v>1144</v>
      </c>
      <c r="D80" s="268"/>
      <c r="E80" s="268"/>
      <c r="F80" s="287" t="s">
        <v>1136</v>
      </c>
      <c r="G80" s="286"/>
      <c r="H80" s="268" t="s">
        <v>1145</v>
      </c>
      <c r="I80" s="268" t="s">
        <v>1146</v>
      </c>
      <c r="J80" s="268"/>
      <c r="K80" s="279"/>
    </row>
    <row r="81" spans="2:11" ht="15" customHeight="1">
      <c r="B81" s="288"/>
      <c r="C81" s="289" t="s">
        <v>1147</v>
      </c>
      <c r="D81" s="289"/>
      <c r="E81" s="289"/>
      <c r="F81" s="290" t="s">
        <v>1142</v>
      </c>
      <c r="G81" s="289"/>
      <c r="H81" s="289" t="s">
        <v>1148</v>
      </c>
      <c r="I81" s="289" t="s">
        <v>1138</v>
      </c>
      <c r="J81" s="289">
        <v>15</v>
      </c>
      <c r="K81" s="279"/>
    </row>
    <row r="82" spans="2:11" ht="15" customHeight="1">
      <c r="B82" s="288"/>
      <c r="C82" s="289" t="s">
        <v>1149</v>
      </c>
      <c r="D82" s="289"/>
      <c r="E82" s="289"/>
      <c r="F82" s="290" t="s">
        <v>1142</v>
      </c>
      <c r="G82" s="289"/>
      <c r="H82" s="289" t="s">
        <v>1150</v>
      </c>
      <c r="I82" s="289" t="s">
        <v>1138</v>
      </c>
      <c r="J82" s="289">
        <v>15</v>
      </c>
      <c r="K82" s="279"/>
    </row>
    <row r="83" spans="2:11" ht="15" customHeight="1">
      <c r="B83" s="288"/>
      <c r="C83" s="289" t="s">
        <v>1151</v>
      </c>
      <c r="D83" s="289"/>
      <c r="E83" s="289"/>
      <c r="F83" s="290" t="s">
        <v>1142</v>
      </c>
      <c r="G83" s="289"/>
      <c r="H83" s="289" t="s">
        <v>1152</v>
      </c>
      <c r="I83" s="289" t="s">
        <v>1138</v>
      </c>
      <c r="J83" s="289">
        <v>20</v>
      </c>
      <c r="K83" s="279"/>
    </row>
    <row r="84" spans="2:11" ht="15" customHeight="1">
      <c r="B84" s="288"/>
      <c r="C84" s="289" t="s">
        <v>1153</v>
      </c>
      <c r="D84" s="289"/>
      <c r="E84" s="289"/>
      <c r="F84" s="290" t="s">
        <v>1142</v>
      </c>
      <c r="G84" s="289"/>
      <c r="H84" s="289" t="s">
        <v>1154</v>
      </c>
      <c r="I84" s="289" t="s">
        <v>1138</v>
      </c>
      <c r="J84" s="289">
        <v>20</v>
      </c>
      <c r="K84" s="279"/>
    </row>
    <row r="85" spans="2:11" ht="15" customHeight="1">
      <c r="B85" s="288"/>
      <c r="C85" s="268" t="s">
        <v>1155</v>
      </c>
      <c r="D85" s="268"/>
      <c r="E85" s="268"/>
      <c r="F85" s="287" t="s">
        <v>1142</v>
      </c>
      <c r="G85" s="286"/>
      <c r="H85" s="268" t="s">
        <v>1156</v>
      </c>
      <c r="I85" s="268" t="s">
        <v>1138</v>
      </c>
      <c r="J85" s="268">
        <v>50</v>
      </c>
      <c r="K85" s="279"/>
    </row>
    <row r="86" spans="2:11" ht="15" customHeight="1">
      <c r="B86" s="288"/>
      <c r="C86" s="268" t="s">
        <v>1157</v>
      </c>
      <c r="D86" s="268"/>
      <c r="E86" s="268"/>
      <c r="F86" s="287" t="s">
        <v>1142</v>
      </c>
      <c r="G86" s="286"/>
      <c r="H86" s="268" t="s">
        <v>1158</v>
      </c>
      <c r="I86" s="268" t="s">
        <v>1138</v>
      </c>
      <c r="J86" s="268">
        <v>20</v>
      </c>
      <c r="K86" s="279"/>
    </row>
    <row r="87" spans="2:11" ht="15" customHeight="1">
      <c r="B87" s="288"/>
      <c r="C87" s="268" t="s">
        <v>1159</v>
      </c>
      <c r="D87" s="268"/>
      <c r="E87" s="268"/>
      <c r="F87" s="287" t="s">
        <v>1142</v>
      </c>
      <c r="G87" s="286"/>
      <c r="H87" s="268" t="s">
        <v>1160</v>
      </c>
      <c r="I87" s="268" t="s">
        <v>1138</v>
      </c>
      <c r="J87" s="268">
        <v>20</v>
      </c>
      <c r="K87" s="279"/>
    </row>
    <row r="88" spans="2:11" ht="15" customHeight="1">
      <c r="B88" s="288"/>
      <c r="C88" s="268" t="s">
        <v>1161</v>
      </c>
      <c r="D88" s="268"/>
      <c r="E88" s="268"/>
      <c r="F88" s="287" t="s">
        <v>1142</v>
      </c>
      <c r="G88" s="286"/>
      <c r="H88" s="268" t="s">
        <v>1162</v>
      </c>
      <c r="I88" s="268" t="s">
        <v>1138</v>
      </c>
      <c r="J88" s="268">
        <v>50</v>
      </c>
      <c r="K88" s="279"/>
    </row>
    <row r="89" spans="2:11" ht="15" customHeight="1">
      <c r="B89" s="288"/>
      <c r="C89" s="268" t="s">
        <v>1163</v>
      </c>
      <c r="D89" s="268"/>
      <c r="E89" s="268"/>
      <c r="F89" s="287" t="s">
        <v>1142</v>
      </c>
      <c r="G89" s="286"/>
      <c r="H89" s="268" t="s">
        <v>1163</v>
      </c>
      <c r="I89" s="268" t="s">
        <v>1138</v>
      </c>
      <c r="J89" s="268">
        <v>50</v>
      </c>
      <c r="K89" s="279"/>
    </row>
    <row r="90" spans="2:11" ht="15" customHeight="1">
      <c r="B90" s="288"/>
      <c r="C90" s="268" t="s">
        <v>119</v>
      </c>
      <c r="D90" s="268"/>
      <c r="E90" s="268"/>
      <c r="F90" s="287" t="s">
        <v>1142</v>
      </c>
      <c r="G90" s="286"/>
      <c r="H90" s="268" t="s">
        <v>1164</v>
      </c>
      <c r="I90" s="268" t="s">
        <v>1138</v>
      </c>
      <c r="J90" s="268">
        <v>255</v>
      </c>
      <c r="K90" s="279"/>
    </row>
    <row r="91" spans="2:11" ht="15" customHeight="1">
      <c r="B91" s="288"/>
      <c r="C91" s="268" t="s">
        <v>1165</v>
      </c>
      <c r="D91" s="268"/>
      <c r="E91" s="268"/>
      <c r="F91" s="287" t="s">
        <v>1136</v>
      </c>
      <c r="G91" s="286"/>
      <c r="H91" s="268" t="s">
        <v>1166</v>
      </c>
      <c r="I91" s="268" t="s">
        <v>1167</v>
      </c>
      <c r="J91" s="268"/>
      <c r="K91" s="279"/>
    </row>
    <row r="92" spans="2:11" ht="15" customHeight="1">
      <c r="B92" s="288"/>
      <c r="C92" s="268" t="s">
        <v>1168</v>
      </c>
      <c r="D92" s="268"/>
      <c r="E92" s="268"/>
      <c r="F92" s="287" t="s">
        <v>1136</v>
      </c>
      <c r="G92" s="286"/>
      <c r="H92" s="268" t="s">
        <v>1169</v>
      </c>
      <c r="I92" s="268" t="s">
        <v>1170</v>
      </c>
      <c r="J92" s="268"/>
      <c r="K92" s="279"/>
    </row>
    <row r="93" spans="2:11" ht="15" customHeight="1">
      <c r="B93" s="288"/>
      <c r="C93" s="268" t="s">
        <v>1171</v>
      </c>
      <c r="D93" s="268"/>
      <c r="E93" s="268"/>
      <c r="F93" s="287" t="s">
        <v>1136</v>
      </c>
      <c r="G93" s="286"/>
      <c r="H93" s="268" t="s">
        <v>1171</v>
      </c>
      <c r="I93" s="268" t="s">
        <v>1170</v>
      </c>
      <c r="J93" s="268"/>
      <c r="K93" s="279"/>
    </row>
    <row r="94" spans="2:11" ht="15" customHeight="1">
      <c r="B94" s="288"/>
      <c r="C94" s="268" t="s">
        <v>37</v>
      </c>
      <c r="D94" s="268"/>
      <c r="E94" s="268"/>
      <c r="F94" s="287" t="s">
        <v>1136</v>
      </c>
      <c r="G94" s="286"/>
      <c r="H94" s="268" t="s">
        <v>1172</v>
      </c>
      <c r="I94" s="268" t="s">
        <v>1170</v>
      </c>
      <c r="J94" s="268"/>
      <c r="K94" s="279"/>
    </row>
    <row r="95" spans="2:11" ht="15" customHeight="1">
      <c r="B95" s="288"/>
      <c r="C95" s="268" t="s">
        <v>47</v>
      </c>
      <c r="D95" s="268"/>
      <c r="E95" s="268"/>
      <c r="F95" s="287" t="s">
        <v>1136</v>
      </c>
      <c r="G95" s="286"/>
      <c r="H95" s="268" t="s">
        <v>1173</v>
      </c>
      <c r="I95" s="268" t="s">
        <v>1170</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5" t="s">
        <v>1174</v>
      </c>
      <c r="D100" s="385"/>
      <c r="E100" s="385"/>
      <c r="F100" s="385"/>
      <c r="G100" s="385"/>
      <c r="H100" s="385"/>
      <c r="I100" s="385"/>
      <c r="J100" s="385"/>
      <c r="K100" s="279"/>
    </row>
    <row r="101" spans="2:11" ht="17.25" customHeight="1">
      <c r="B101" s="278"/>
      <c r="C101" s="280" t="s">
        <v>1130</v>
      </c>
      <c r="D101" s="280"/>
      <c r="E101" s="280"/>
      <c r="F101" s="280" t="s">
        <v>1131</v>
      </c>
      <c r="G101" s="281"/>
      <c r="H101" s="280" t="s">
        <v>114</v>
      </c>
      <c r="I101" s="280" t="s">
        <v>56</v>
      </c>
      <c r="J101" s="280" t="s">
        <v>1132</v>
      </c>
      <c r="K101" s="279"/>
    </row>
    <row r="102" spans="2:11" ht="17.25" customHeight="1">
      <c r="B102" s="278"/>
      <c r="C102" s="282" t="s">
        <v>1133</v>
      </c>
      <c r="D102" s="282"/>
      <c r="E102" s="282"/>
      <c r="F102" s="283" t="s">
        <v>1134</v>
      </c>
      <c r="G102" s="284"/>
      <c r="H102" s="282"/>
      <c r="I102" s="282"/>
      <c r="J102" s="282" t="s">
        <v>1135</v>
      </c>
      <c r="K102" s="279"/>
    </row>
    <row r="103" spans="2:11" ht="5.25" customHeight="1">
      <c r="B103" s="278"/>
      <c r="C103" s="280"/>
      <c r="D103" s="280"/>
      <c r="E103" s="280"/>
      <c r="F103" s="280"/>
      <c r="G103" s="296"/>
      <c r="H103" s="280"/>
      <c r="I103" s="280"/>
      <c r="J103" s="280"/>
      <c r="K103" s="279"/>
    </row>
    <row r="104" spans="2:11" ht="15" customHeight="1">
      <c r="B104" s="278"/>
      <c r="C104" s="268" t="s">
        <v>52</v>
      </c>
      <c r="D104" s="285"/>
      <c r="E104" s="285"/>
      <c r="F104" s="287" t="s">
        <v>1136</v>
      </c>
      <c r="G104" s="296"/>
      <c r="H104" s="268" t="s">
        <v>1175</v>
      </c>
      <c r="I104" s="268" t="s">
        <v>1138</v>
      </c>
      <c r="J104" s="268">
        <v>20</v>
      </c>
      <c r="K104" s="279"/>
    </row>
    <row r="105" spans="2:11" ht="15" customHeight="1">
      <c r="B105" s="278"/>
      <c r="C105" s="268" t="s">
        <v>1139</v>
      </c>
      <c r="D105" s="268"/>
      <c r="E105" s="268"/>
      <c r="F105" s="287" t="s">
        <v>1136</v>
      </c>
      <c r="G105" s="268"/>
      <c r="H105" s="268" t="s">
        <v>1175</v>
      </c>
      <c r="I105" s="268" t="s">
        <v>1138</v>
      </c>
      <c r="J105" s="268">
        <v>120</v>
      </c>
      <c r="K105" s="279"/>
    </row>
    <row r="106" spans="2:11" ht="15" customHeight="1">
      <c r="B106" s="288"/>
      <c r="C106" s="268" t="s">
        <v>1141</v>
      </c>
      <c r="D106" s="268"/>
      <c r="E106" s="268"/>
      <c r="F106" s="287" t="s">
        <v>1142</v>
      </c>
      <c r="G106" s="268"/>
      <c r="H106" s="268" t="s">
        <v>1175</v>
      </c>
      <c r="I106" s="268" t="s">
        <v>1138</v>
      </c>
      <c r="J106" s="268">
        <v>50</v>
      </c>
      <c r="K106" s="279"/>
    </row>
    <row r="107" spans="2:11" ht="15" customHeight="1">
      <c r="B107" s="288"/>
      <c r="C107" s="268" t="s">
        <v>1144</v>
      </c>
      <c r="D107" s="268"/>
      <c r="E107" s="268"/>
      <c r="F107" s="287" t="s">
        <v>1136</v>
      </c>
      <c r="G107" s="268"/>
      <c r="H107" s="268" t="s">
        <v>1175</v>
      </c>
      <c r="I107" s="268" t="s">
        <v>1146</v>
      </c>
      <c r="J107" s="268"/>
      <c r="K107" s="279"/>
    </row>
    <row r="108" spans="2:11" ht="15" customHeight="1">
      <c r="B108" s="288"/>
      <c r="C108" s="268" t="s">
        <v>1155</v>
      </c>
      <c r="D108" s="268"/>
      <c r="E108" s="268"/>
      <c r="F108" s="287" t="s">
        <v>1142</v>
      </c>
      <c r="G108" s="268"/>
      <c r="H108" s="268" t="s">
        <v>1175</v>
      </c>
      <c r="I108" s="268" t="s">
        <v>1138</v>
      </c>
      <c r="J108" s="268">
        <v>50</v>
      </c>
      <c r="K108" s="279"/>
    </row>
    <row r="109" spans="2:11" ht="15" customHeight="1">
      <c r="B109" s="288"/>
      <c r="C109" s="268" t="s">
        <v>1163</v>
      </c>
      <c r="D109" s="268"/>
      <c r="E109" s="268"/>
      <c r="F109" s="287" t="s">
        <v>1142</v>
      </c>
      <c r="G109" s="268"/>
      <c r="H109" s="268" t="s">
        <v>1175</v>
      </c>
      <c r="I109" s="268" t="s">
        <v>1138</v>
      </c>
      <c r="J109" s="268">
        <v>50</v>
      </c>
      <c r="K109" s="279"/>
    </row>
    <row r="110" spans="2:11" ht="15" customHeight="1">
      <c r="B110" s="288"/>
      <c r="C110" s="268" t="s">
        <v>1161</v>
      </c>
      <c r="D110" s="268"/>
      <c r="E110" s="268"/>
      <c r="F110" s="287" t="s">
        <v>1142</v>
      </c>
      <c r="G110" s="268"/>
      <c r="H110" s="268" t="s">
        <v>1175</v>
      </c>
      <c r="I110" s="268" t="s">
        <v>1138</v>
      </c>
      <c r="J110" s="268">
        <v>50</v>
      </c>
      <c r="K110" s="279"/>
    </row>
    <row r="111" spans="2:11" ht="15" customHeight="1">
      <c r="B111" s="288"/>
      <c r="C111" s="268" t="s">
        <v>52</v>
      </c>
      <c r="D111" s="268"/>
      <c r="E111" s="268"/>
      <c r="F111" s="287" t="s">
        <v>1136</v>
      </c>
      <c r="G111" s="268"/>
      <c r="H111" s="268" t="s">
        <v>1176</v>
      </c>
      <c r="I111" s="268" t="s">
        <v>1138</v>
      </c>
      <c r="J111" s="268">
        <v>20</v>
      </c>
      <c r="K111" s="279"/>
    </row>
    <row r="112" spans="2:11" ht="15" customHeight="1">
      <c r="B112" s="288"/>
      <c r="C112" s="268" t="s">
        <v>1177</v>
      </c>
      <c r="D112" s="268"/>
      <c r="E112" s="268"/>
      <c r="F112" s="287" t="s">
        <v>1136</v>
      </c>
      <c r="G112" s="268"/>
      <c r="H112" s="268" t="s">
        <v>1178</v>
      </c>
      <c r="I112" s="268" t="s">
        <v>1138</v>
      </c>
      <c r="J112" s="268">
        <v>120</v>
      </c>
      <c r="K112" s="279"/>
    </row>
    <row r="113" spans="2:11" ht="15" customHeight="1">
      <c r="B113" s="288"/>
      <c r="C113" s="268" t="s">
        <v>37</v>
      </c>
      <c r="D113" s="268"/>
      <c r="E113" s="268"/>
      <c r="F113" s="287" t="s">
        <v>1136</v>
      </c>
      <c r="G113" s="268"/>
      <c r="H113" s="268" t="s">
        <v>1179</v>
      </c>
      <c r="I113" s="268" t="s">
        <v>1170</v>
      </c>
      <c r="J113" s="268"/>
      <c r="K113" s="279"/>
    </row>
    <row r="114" spans="2:11" ht="15" customHeight="1">
      <c r="B114" s="288"/>
      <c r="C114" s="268" t="s">
        <v>47</v>
      </c>
      <c r="D114" s="268"/>
      <c r="E114" s="268"/>
      <c r="F114" s="287" t="s">
        <v>1136</v>
      </c>
      <c r="G114" s="268"/>
      <c r="H114" s="268" t="s">
        <v>1180</v>
      </c>
      <c r="I114" s="268" t="s">
        <v>1170</v>
      </c>
      <c r="J114" s="268"/>
      <c r="K114" s="279"/>
    </row>
    <row r="115" spans="2:11" ht="15" customHeight="1">
      <c r="B115" s="288"/>
      <c r="C115" s="268" t="s">
        <v>56</v>
      </c>
      <c r="D115" s="268"/>
      <c r="E115" s="268"/>
      <c r="F115" s="287" t="s">
        <v>1136</v>
      </c>
      <c r="G115" s="268"/>
      <c r="H115" s="268" t="s">
        <v>1181</v>
      </c>
      <c r="I115" s="268" t="s">
        <v>1182</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1" t="s">
        <v>1183</v>
      </c>
      <c r="D120" s="381"/>
      <c r="E120" s="381"/>
      <c r="F120" s="381"/>
      <c r="G120" s="381"/>
      <c r="H120" s="381"/>
      <c r="I120" s="381"/>
      <c r="J120" s="381"/>
      <c r="K120" s="304"/>
    </row>
    <row r="121" spans="2:11" ht="17.25" customHeight="1">
      <c r="B121" s="305"/>
      <c r="C121" s="280" t="s">
        <v>1130</v>
      </c>
      <c r="D121" s="280"/>
      <c r="E121" s="280"/>
      <c r="F121" s="280" t="s">
        <v>1131</v>
      </c>
      <c r="G121" s="281"/>
      <c r="H121" s="280" t="s">
        <v>114</v>
      </c>
      <c r="I121" s="280" t="s">
        <v>56</v>
      </c>
      <c r="J121" s="280" t="s">
        <v>1132</v>
      </c>
      <c r="K121" s="306"/>
    </row>
    <row r="122" spans="2:11" ht="17.25" customHeight="1">
      <c r="B122" s="305"/>
      <c r="C122" s="282" t="s">
        <v>1133</v>
      </c>
      <c r="D122" s="282"/>
      <c r="E122" s="282"/>
      <c r="F122" s="283" t="s">
        <v>1134</v>
      </c>
      <c r="G122" s="284"/>
      <c r="H122" s="282"/>
      <c r="I122" s="282"/>
      <c r="J122" s="282" t="s">
        <v>1135</v>
      </c>
      <c r="K122" s="306"/>
    </row>
    <row r="123" spans="2:11" ht="5.25" customHeight="1">
      <c r="B123" s="307"/>
      <c r="C123" s="285"/>
      <c r="D123" s="285"/>
      <c r="E123" s="285"/>
      <c r="F123" s="285"/>
      <c r="G123" s="268"/>
      <c r="H123" s="285"/>
      <c r="I123" s="285"/>
      <c r="J123" s="285"/>
      <c r="K123" s="308"/>
    </row>
    <row r="124" spans="2:11" ht="15" customHeight="1">
      <c r="B124" s="307"/>
      <c r="C124" s="268" t="s">
        <v>1139</v>
      </c>
      <c r="D124" s="285"/>
      <c r="E124" s="285"/>
      <c r="F124" s="287" t="s">
        <v>1136</v>
      </c>
      <c r="G124" s="268"/>
      <c r="H124" s="268" t="s">
        <v>1175</v>
      </c>
      <c r="I124" s="268" t="s">
        <v>1138</v>
      </c>
      <c r="J124" s="268">
        <v>120</v>
      </c>
      <c r="K124" s="309"/>
    </row>
    <row r="125" spans="2:11" ht="15" customHeight="1">
      <c r="B125" s="307"/>
      <c r="C125" s="268" t="s">
        <v>1184</v>
      </c>
      <c r="D125" s="268"/>
      <c r="E125" s="268"/>
      <c r="F125" s="287" t="s">
        <v>1136</v>
      </c>
      <c r="G125" s="268"/>
      <c r="H125" s="268" t="s">
        <v>1185</v>
      </c>
      <c r="I125" s="268" t="s">
        <v>1138</v>
      </c>
      <c r="J125" s="268" t="s">
        <v>1186</v>
      </c>
      <c r="K125" s="309"/>
    </row>
    <row r="126" spans="2:11" ht="15" customHeight="1">
      <c r="B126" s="307"/>
      <c r="C126" s="268" t="s">
        <v>1085</v>
      </c>
      <c r="D126" s="268"/>
      <c r="E126" s="268"/>
      <c r="F126" s="287" t="s">
        <v>1136</v>
      </c>
      <c r="G126" s="268"/>
      <c r="H126" s="268" t="s">
        <v>1187</v>
      </c>
      <c r="I126" s="268" t="s">
        <v>1138</v>
      </c>
      <c r="J126" s="268" t="s">
        <v>1186</v>
      </c>
      <c r="K126" s="309"/>
    </row>
    <row r="127" spans="2:11" ht="15" customHeight="1">
      <c r="B127" s="307"/>
      <c r="C127" s="268" t="s">
        <v>1147</v>
      </c>
      <c r="D127" s="268"/>
      <c r="E127" s="268"/>
      <c r="F127" s="287" t="s">
        <v>1142</v>
      </c>
      <c r="G127" s="268"/>
      <c r="H127" s="268" t="s">
        <v>1148</v>
      </c>
      <c r="I127" s="268" t="s">
        <v>1138</v>
      </c>
      <c r="J127" s="268">
        <v>15</v>
      </c>
      <c r="K127" s="309"/>
    </row>
    <row r="128" spans="2:11" ht="15" customHeight="1">
      <c r="B128" s="307"/>
      <c r="C128" s="289" t="s">
        <v>1149</v>
      </c>
      <c r="D128" s="289"/>
      <c r="E128" s="289"/>
      <c r="F128" s="290" t="s">
        <v>1142</v>
      </c>
      <c r="G128" s="289"/>
      <c r="H128" s="289" t="s">
        <v>1150</v>
      </c>
      <c r="I128" s="289" t="s">
        <v>1138</v>
      </c>
      <c r="J128" s="289">
        <v>15</v>
      </c>
      <c r="K128" s="309"/>
    </row>
    <row r="129" spans="2:11" ht="15" customHeight="1">
      <c r="B129" s="307"/>
      <c r="C129" s="289" t="s">
        <v>1151</v>
      </c>
      <c r="D129" s="289"/>
      <c r="E129" s="289"/>
      <c r="F129" s="290" t="s">
        <v>1142</v>
      </c>
      <c r="G129" s="289"/>
      <c r="H129" s="289" t="s">
        <v>1152</v>
      </c>
      <c r="I129" s="289" t="s">
        <v>1138</v>
      </c>
      <c r="J129" s="289">
        <v>20</v>
      </c>
      <c r="K129" s="309"/>
    </row>
    <row r="130" spans="2:11" ht="15" customHeight="1">
      <c r="B130" s="307"/>
      <c r="C130" s="289" t="s">
        <v>1153</v>
      </c>
      <c r="D130" s="289"/>
      <c r="E130" s="289"/>
      <c r="F130" s="290" t="s">
        <v>1142</v>
      </c>
      <c r="G130" s="289"/>
      <c r="H130" s="289" t="s">
        <v>1154</v>
      </c>
      <c r="I130" s="289" t="s">
        <v>1138</v>
      </c>
      <c r="J130" s="289">
        <v>20</v>
      </c>
      <c r="K130" s="309"/>
    </row>
    <row r="131" spans="2:11" ht="15" customHeight="1">
      <c r="B131" s="307"/>
      <c r="C131" s="268" t="s">
        <v>1141</v>
      </c>
      <c r="D131" s="268"/>
      <c r="E131" s="268"/>
      <c r="F131" s="287" t="s">
        <v>1142</v>
      </c>
      <c r="G131" s="268"/>
      <c r="H131" s="268" t="s">
        <v>1175</v>
      </c>
      <c r="I131" s="268" t="s">
        <v>1138</v>
      </c>
      <c r="J131" s="268">
        <v>50</v>
      </c>
      <c r="K131" s="309"/>
    </row>
    <row r="132" spans="2:11" ht="15" customHeight="1">
      <c r="B132" s="307"/>
      <c r="C132" s="268" t="s">
        <v>1155</v>
      </c>
      <c r="D132" s="268"/>
      <c r="E132" s="268"/>
      <c r="F132" s="287" t="s">
        <v>1142</v>
      </c>
      <c r="G132" s="268"/>
      <c r="H132" s="268" t="s">
        <v>1175</v>
      </c>
      <c r="I132" s="268" t="s">
        <v>1138</v>
      </c>
      <c r="J132" s="268">
        <v>50</v>
      </c>
      <c r="K132" s="309"/>
    </row>
    <row r="133" spans="2:11" ht="15" customHeight="1">
      <c r="B133" s="307"/>
      <c r="C133" s="268" t="s">
        <v>1161</v>
      </c>
      <c r="D133" s="268"/>
      <c r="E133" s="268"/>
      <c r="F133" s="287" t="s">
        <v>1142</v>
      </c>
      <c r="G133" s="268"/>
      <c r="H133" s="268" t="s">
        <v>1175</v>
      </c>
      <c r="I133" s="268" t="s">
        <v>1138</v>
      </c>
      <c r="J133" s="268">
        <v>50</v>
      </c>
      <c r="K133" s="309"/>
    </row>
    <row r="134" spans="2:11" ht="15" customHeight="1">
      <c r="B134" s="307"/>
      <c r="C134" s="268" t="s">
        <v>1163</v>
      </c>
      <c r="D134" s="268"/>
      <c r="E134" s="268"/>
      <c r="F134" s="287" t="s">
        <v>1142</v>
      </c>
      <c r="G134" s="268"/>
      <c r="H134" s="268" t="s">
        <v>1175</v>
      </c>
      <c r="I134" s="268" t="s">
        <v>1138</v>
      </c>
      <c r="J134" s="268">
        <v>50</v>
      </c>
      <c r="K134" s="309"/>
    </row>
    <row r="135" spans="2:11" ht="15" customHeight="1">
      <c r="B135" s="307"/>
      <c r="C135" s="268" t="s">
        <v>119</v>
      </c>
      <c r="D135" s="268"/>
      <c r="E135" s="268"/>
      <c r="F135" s="287" t="s">
        <v>1142</v>
      </c>
      <c r="G135" s="268"/>
      <c r="H135" s="268" t="s">
        <v>1188</v>
      </c>
      <c r="I135" s="268" t="s">
        <v>1138</v>
      </c>
      <c r="J135" s="268">
        <v>255</v>
      </c>
      <c r="K135" s="309"/>
    </row>
    <row r="136" spans="2:11" ht="15" customHeight="1">
      <c r="B136" s="307"/>
      <c r="C136" s="268" t="s">
        <v>1165</v>
      </c>
      <c r="D136" s="268"/>
      <c r="E136" s="268"/>
      <c r="F136" s="287" t="s">
        <v>1136</v>
      </c>
      <c r="G136" s="268"/>
      <c r="H136" s="268" t="s">
        <v>1189</v>
      </c>
      <c r="I136" s="268" t="s">
        <v>1167</v>
      </c>
      <c r="J136" s="268"/>
      <c r="K136" s="309"/>
    </row>
    <row r="137" spans="2:11" ht="15" customHeight="1">
      <c r="B137" s="307"/>
      <c r="C137" s="268" t="s">
        <v>1168</v>
      </c>
      <c r="D137" s="268"/>
      <c r="E137" s="268"/>
      <c r="F137" s="287" t="s">
        <v>1136</v>
      </c>
      <c r="G137" s="268"/>
      <c r="H137" s="268" t="s">
        <v>1190</v>
      </c>
      <c r="I137" s="268" t="s">
        <v>1170</v>
      </c>
      <c r="J137" s="268"/>
      <c r="K137" s="309"/>
    </row>
    <row r="138" spans="2:11" ht="15" customHeight="1">
      <c r="B138" s="307"/>
      <c r="C138" s="268" t="s">
        <v>1171</v>
      </c>
      <c r="D138" s="268"/>
      <c r="E138" s="268"/>
      <c r="F138" s="287" t="s">
        <v>1136</v>
      </c>
      <c r="G138" s="268"/>
      <c r="H138" s="268" t="s">
        <v>1171</v>
      </c>
      <c r="I138" s="268" t="s">
        <v>1170</v>
      </c>
      <c r="J138" s="268"/>
      <c r="K138" s="309"/>
    </row>
    <row r="139" spans="2:11" ht="15" customHeight="1">
      <c r="B139" s="307"/>
      <c r="C139" s="268" t="s">
        <v>37</v>
      </c>
      <c r="D139" s="268"/>
      <c r="E139" s="268"/>
      <c r="F139" s="287" t="s">
        <v>1136</v>
      </c>
      <c r="G139" s="268"/>
      <c r="H139" s="268" t="s">
        <v>1191</v>
      </c>
      <c r="I139" s="268" t="s">
        <v>1170</v>
      </c>
      <c r="J139" s="268"/>
      <c r="K139" s="309"/>
    </row>
    <row r="140" spans="2:11" ht="15" customHeight="1">
      <c r="B140" s="307"/>
      <c r="C140" s="268" t="s">
        <v>1192</v>
      </c>
      <c r="D140" s="268"/>
      <c r="E140" s="268"/>
      <c r="F140" s="287" t="s">
        <v>1136</v>
      </c>
      <c r="G140" s="268"/>
      <c r="H140" s="268" t="s">
        <v>1193</v>
      </c>
      <c r="I140" s="268" t="s">
        <v>1170</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5" t="s">
        <v>1194</v>
      </c>
      <c r="D145" s="385"/>
      <c r="E145" s="385"/>
      <c r="F145" s="385"/>
      <c r="G145" s="385"/>
      <c r="H145" s="385"/>
      <c r="I145" s="385"/>
      <c r="J145" s="385"/>
      <c r="K145" s="279"/>
    </row>
    <row r="146" spans="2:11" ht="17.25" customHeight="1">
      <c r="B146" s="278"/>
      <c r="C146" s="280" t="s">
        <v>1130</v>
      </c>
      <c r="D146" s="280"/>
      <c r="E146" s="280"/>
      <c r="F146" s="280" t="s">
        <v>1131</v>
      </c>
      <c r="G146" s="281"/>
      <c r="H146" s="280" t="s">
        <v>114</v>
      </c>
      <c r="I146" s="280" t="s">
        <v>56</v>
      </c>
      <c r="J146" s="280" t="s">
        <v>1132</v>
      </c>
      <c r="K146" s="279"/>
    </row>
    <row r="147" spans="2:11" ht="17.25" customHeight="1">
      <c r="B147" s="278"/>
      <c r="C147" s="282" t="s">
        <v>1133</v>
      </c>
      <c r="D147" s="282"/>
      <c r="E147" s="282"/>
      <c r="F147" s="283" t="s">
        <v>1134</v>
      </c>
      <c r="G147" s="284"/>
      <c r="H147" s="282"/>
      <c r="I147" s="282"/>
      <c r="J147" s="282" t="s">
        <v>1135</v>
      </c>
      <c r="K147" s="279"/>
    </row>
    <row r="148" spans="2:11" ht="5.25" customHeight="1">
      <c r="B148" s="288"/>
      <c r="C148" s="285"/>
      <c r="D148" s="285"/>
      <c r="E148" s="285"/>
      <c r="F148" s="285"/>
      <c r="G148" s="286"/>
      <c r="H148" s="285"/>
      <c r="I148" s="285"/>
      <c r="J148" s="285"/>
      <c r="K148" s="309"/>
    </row>
    <row r="149" spans="2:11" ht="15" customHeight="1">
      <c r="B149" s="288"/>
      <c r="C149" s="313" t="s">
        <v>1139</v>
      </c>
      <c r="D149" s="268"/>
      <c r="E149" s="268"/>
      <c r="F149" s="314" t="s">
        <v>1136</v>
      </c>
      <c r="G149" s="268"/>
      <c r="H149" s="313" t="s">
        <v>1175</v>
      </c>
      <c r="I149" s="313" t="s">
        <v>1138</v>
      </c>
      <c r="J149" s="313">
        <v>120</v>
      </c>
      <c r="K149" s="309"/>
    </row>
    <row r="150" spans="2:11" ht="15" customHeight="1">
      <c r="B150" s="288"/>
      <c r="C150" s="313" t="s">
        <v>1184</v>
      </c>
      <c r="D150" s="268"/>
      <c r="E150" s="268"/>
      <c r="F150" s="314" t="s">
        <v>1136</v>
      </c>
      <c r="G150" s="268"/>
      <c r="H150" s="313" t="s">
        <v>1195</v>
      </c>
      <c r="I150" s="313" t="s">
        <v>1138</v>
      </c>
      <c r="J150" s="313" t="s">
        <v>1186</v>
      </c>
      <c r="K150" s="309"/>
    </row>
    <row r="151" spans="2:11" ht="15" customHeight="1">
      <c r="B151" s="288"/>
      <c r="C151" s="313" t="s">
        <v>1085</v>
      </c>
      <c r="D151" s="268"/>
      <c r="E151" s="268"/>
      <c r="F151" s="314" t="s">
        <v>1136</v>
      </c>
      <c r="G151" s="268"/>
      <c r="H151" s="313" t="s">
        <v>1196</v>
      </c>
      <c r="I151" s="313" t="s">
        <v>1138</v>
      </c>
      <c r="J151" s="313" t="s">
        <v>1186</v>
      </c>
      <c r="K151" s="309"/>
    </row>
    <row r="152" spans="2:11" ht="15" customHeight="1">
      <c r="B152" s="288"/>
      <c r="C152" s="313" t="s">
        <v>1141</v>
      </c>
      <c r="D152" s="268"/>
      <c r="E152" s="268"/>
      <c r="F152" s="314" t="s">
        <v>1142</v>
      </c>
      <c r="G152" s="268"/>
      <c r="H152" s="313" t="s">
        <v>1175</v>
      </c>
      <c r="I152" s="313" t="s">
        <v>1138</v>
      </c>
      <c r="J152" s="313">
        <v>50</v>
      </c>
      <c r="K152" s="309"/>
    </row>
    <row r="153" spans="2:11" ht="15" customHeight="1">
      <c r="B153" s="288"/>
      <c r="C153" s="313" t="s">
        <v>1144</v>
      </c>
      <c r="D153" s="268"/>
      <c r="E153" s="268"/>
      <c r="F153" s="314" t="s">
        <v>1136</v>
      </c>
      <c r="G153" s="268"/>
      <c r="H153" s="313" t="s">
        <v>1175</v>
      </c>
      <c r="I153" s="313" t="s">
        <v>1146</v>
      </c>
      <c r="J153" s="313"/>
      <c r="K153" s="309"/>
    </row>
    <row r="154" spans="2:11" ht="15" customHeight="1">
      <c r="B154" s="288"/>
      <c r="C154" s="313" t="s">
        <v>1155</v>
      </c>
      <c r="D154" s="268"/>
      <c r="E154" s="268"/>
      <c r="F154" s="314" t="s">
        <v>1142</v>
      </c>
      <c r="G154" s="268"/>
      <c r="H154" s="313" t="s">
        <v>1175</v>
      </c>
      <c r="I154" s="313" t="s">
        <v>1138</v>
      </c>
      <c r="J154" s="313">
        <v>50</v>
      </c>
      <c r="K154" s="309"/>
    </row>
    <row r="155" spans="2:11" ht="15" customHeight="1">
      <c r="B155" s="288"/>
      <c r="C155" s="313" t="s">
        <v>1163</v>
      </c>
      <c r="D155" s="268"/>
      <c r="E155" s="268"/>
      <c r="F155" s="314" t="s">
        <v>1142</v>
      </c>
      <c r="G155" s="268"/>
      <c r="H155" s="313" t="s">
        <v>1175</v>
      </c>
      <c r="I155" s="313" t="s">
        <v>1138</v>
      </c>
      <c r="J155" s="313">
        <v>50</v>
      </c>
      <c r="K155" s="309"/>
    </row>
    <row r="156" spans="2:11" ht="15" customHeight="1">
      <c r="B156" s="288"/>
      <c r="C156" s="313" t="s">
        <v>1161</v>
      </c>
      <c r="D156" s="268"/>
      <c r="E156" s="268"/>
      <c r="F156" s="314" t="s">
        <v>1142</v>
      </c>
      <c r="G156" s="268"/>
      <c r="H156" s="313" t="s">
        <v>1175</v>
      </c>
      <c r="I156" s="313" t="s">
        <v>1138</v>
      </c>
      <c r="J156" s="313">
        <v>50</v>
      </c>
      <c r="K156" s="309"/>
    </row>
    <row r="157" spans="2:11" ht="15" customHeight="1">
      <c r="B157" s="288"/>
      <c r="C157" s="313" t="s">
        <v>97</v>
      </c>
      <c r="D157" s="268"/>
      <c r="E157" s="268"/>
      <c r="F157" s="314" t="s">
        <v>1136</v>
      </c>
      <c r="G157" s="268"/>
      <c r="H157" s="313" t="s">
        <v>1197</v>
      </c>
      <c r="I157" s="313" t="s">
        <v>1138</v>
      </c>
      <c r="J157" s="313" t="s">
        <v>1198</v>
      </c>
      <c r="K157" s="309"/>
    </row>
    <row r="158" spans="2:11" ht="15" customHeight="1">
      <c r="B158" s="288"/>
      <c r="C158" s="313" t="s">
        <v>1199</v>
      </c>
      <c r="D158" s="268"/>
      <c r="E158" s="268"/>
      <c r="F158" s="314" t="s">
        <v>1136</v>
      </c>
      <c r="G158" s="268"/>
      <c r="H158" s="313" t="s">
        <v>1200</v>
      </c>
      <c r="I158" s="313" t="s">
        <v>1170</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1" t="s">
        <v>1201</v>
      </c>
      <c r="D163" s="381"/>
      <c r="E163" s="381"/>
      <c r="F163" s="381"/>
      <c r="G163" s="381"/>
      <c r="H163" s="381"/>
      <c r="I163" s="381"/>
      <c r="J163" s="381"/>
      <c r="K163" s="260"/>
    </row>
    <row r="164" spans="2:11" ht="17.25" customHeight="1">
      <c r="B164" s="259"/>
      <c r="C164" s="280" t="s">
        <v>1130</v>
      </c>
      <c r="D164" s="280"/>
      <c r="E164" s="280"/>
      <c r="F164" s="280" t="s">
        <v>1131</v>
      </c>
      <c r="G164" s="317"/>
      <c r="H164" s="318" t="s">
        <v>114</v>
      </c>
      <c r="I164" s="318" t="s">
        <v>56</v>
      </c>
      <c r="J164" s="280" t="s">
        <v>1132</v>
      </c>
      <c r="K164" s="260"/>
    </row>
    <row r="165" spans="2:11" ht="17.25" customHeight="1">
      <c r="B165" s="261"/>
      <c r="C165" s="282" t="s">
        <v>1133</v>
      </c>
      <c r="D165" s="282"/>
      <c r="E165" s="282"/>
      <c r="F165" s="283" t="s">
        <v>1134</v>
      </c>
      <c r="G165" s="319"/>
      <c r="H165" s="320"/>
      <c r="I165" s="320"/>
      <c r="J165" s="282" t="s">
        <v>1135</v>
      </c>
      <c r="K165" s="262"/>
    </row>
    <row r="166" spans="2:11" ht="5.25" customHeight="1">
      <c r="B166" s="288"/>
      <c r="C166" s="285"/>
      <c r="D166" s="285"/>
      <c r="E166" s="285"/>
      <c r="F166" s="285"/>
      <c r="G166" s="286"/>
      <c r="H166" s="285"/>
      <c r="I166" s="285"/>
      <c r="J166" s="285"/>
      <c r="K166" s="309"/>
    </row>
    <row r="167" spans="2:11" ht="15" customHeight="1">
      <c r="B167" s="288"/>
      <c r="C167" s="268" t="s">
        <v>1139</v>
      </c>
      <c r="D167" s="268"/>
      <c r="E167" s="268"/>
      <c r="F167" s="287" t="s">
        <v>1136</v>
      </c>
      <c r="G167" s="268"/>
      <c r="H167" s="268" t="s">
        <v>1175</v>
      </c>
      <c r="I167" s="268" t="s">
        <v>1138</v>
      </c>
      <c r="J167" s="268">
        <v>120</v>
      </c>
      <c r="K167" s="309"/>
    </row>
    <row r="168" spans="2:11" ht="15" customHeight="1">
      <c r="B168" s="288"/>
      <c r="C168" s="268" t="s">
        <v>1184</v>
      </c>
      <c r="D168" s="268"/>
      <c r="E168" s="268"/>
      <c r="F168" s="287" t="s">
        <v>1136</v>
      </c>
      <c r="G168" s="268"/>
      <c r="H168" s="268" t="s">
        <v>1185</v>
      </c>
      <c r="I168" s="268" t="s">
        <v>1138</v>
      </c>
      <c r="J168" s="268" t="s">
        <v>1186</v>
      </c>
      <c r="K168" s="309"/>
    </row>
    <row r="169" spans="2:11" ht="15" customHeight="1">
      <c r="B169" s="288"/>
      <c r="C169" s="268" t="s">
        <v>1085</v>
      </c>
      <c r="D169" s="268"/>
      <c r="E169" s="268"/>
      <c r="F169" s="287" t="s">
        <v>1136</v>
      </c>
      <c r="G169" s="268"/>
      <c r="H169" s="268" t="s">
        <v>1202</v>
      </c>
      <c r="I169" s="268" t="s">
        <v>1138</v>
      </c>
      <c r="J169" s="268" t="s">
        <v>1186</v>
      </c>
      <c r="K169" s="309"/>
    </row>
    <row r="170" spans="2:11" ht="15" customHeight="1">
      <c r="B170" s="288"/>
      <c r="C170" s="268" t="s">
        <v>1141</v>
      </c>
      <c r="D170" s="268"/>
      <c r="E170" s="268"/>
      <c r="F170" s="287" t="s">
        <v>1142</v>
      </c>
      <c r="G170" s="268"/>
      <c r="H170" s="268" t="s">
        <v>1202</v>
      </c>
      <c r="I170" s="268" t="s">
        <v>1138</v>
      </c>
      <c r="J170" s="268">
        <v>50</v>
      </c>
      <c r="K170" s="309"/>
    </row>
    <row r="171" spans="2:11" ht="15" customHeight="1">
      <c r="B171" s="288"/>
      <c r="C171" s="268" t="s">
        <v>1144</v>
      </c>
      <c r="D171" s="268"/>
      <c r="E171" s="268"/>
      <c r="F171" s="287" t="s">
        <v>1136</v>
      </c>
      <c r="G171" s="268"/>
      <c r="H171" s="268" t="s">
        <v>1202</v>
      </c>
      <c r="I171" s="268" t="s">
        <v>1146</v>
      </c>
      <c r="J171" s="268"/>
      <c r="K171" s="309"/>
    </row>
    <row r="172" spans="2:11" ht="15" customHeight="1">
      <c r="B172" s="288"/>
      <c r="C172" s="268" t="s">
        <v>1155</v>
      </c>
      <c r="D172" s="268"/>
      <c r="E172" s="268"/>
      <c r="F172" s="287" t="s">
        <v>1142</v>
      </c>
      <c r="G172" s="268"/>
      <c r="H172" s="268" t="s">
        <v>1202</v>
      </c>
      <c r="I172" s="268" t="s">
        <v>1138</v>
      </c>
      <c r="J172" s="268">
        <v>50</v>
      </c>
      <c r="K172" s="309"/>
    </row>
    <row r="173" spans="2:11" ht="15" customHeight="1">
      <c r="B173" s="288"/>
      <c r="C173" s="268" t="s">
        <v>1163</v>
      </c>
      <c r="D173" s="268"/>
      <c r="E173" s="268"/>
      <c r="F173" s="287" t="s">
        <v>1142</v>
      </c>
      <c r="G173" s="268"/>
      <c r="H173" s="268" t="s">
        <v>1202</v>
      </c>
      <c r="I173" s="268" t="s">
        <v>1138</v>
      </c>
      <c r="J173" s="268">
        <v>50</v>
      </c>
      <c r="K173" s="309"/>
    </row>
    <row r="174" spans="2:11" ht="15" customHeight="1">
      <c r="B174" s="288"/>
      <c r="C174" s="268" t="s">
        <v>1161</v>
      </c>
      <c r="D174" s="268"/>
      <c r="E174" s="268"/>
      <c r="F174" s="287" t="s">
        <v>1142</v>
      </c>
      <c r="G174" s="268"/>
      <c r="H174" s="268" t="s">
        <v>1202</v>
      </c>
      <c r="I174" s="268" t="s">
        <v>1138</v>
      </c>
      <c r="J174" s="268">
        <v>50</v>
      </c>
      <c r="K174" s="309"/>
    </row>
    <row r="175" spans="2:11" ht="15" customHeight="1">
      <c r="B175" s="288"/>
      <c r="C175" s="268" t="s">
        <v>113</v>
      </c>
      <c r="D175" s="268"/>
      <c r="E175" s="268"/>
      <c r="F175" s="287" t="s">
        <v>1136</v>
      </c>
      <c r="G175" s="268"/>
      <c r="H175" s="268" t="s">
        <v>1203</v>
      </c>
      <c r="I175" s="268" t="s">
        <v>1204</v>
      </c>
      <c r="J175" s="268"/>
      <c r="K175" s="309"/>
    </row>
    <row r="176" spans="2:11" ht="15" customHeight="1">
      <c r="B176" s="288"/>
      <c r="C176" s="268" t="s">
        <v>56</v>
      </c>
      <c r="D176" s="268"/>
      <c r="E176" s="268"/>
      <c r="F176" s="287" t="s">
        <v>1136</v>
      </c>
      <c r="G176" s="268"/>
      <c r="H176" s="268" t="s">
        <v>1205</v>
      </c>
      <c r="I176" s="268" t="s">
        <v>1206</v>
      </c>
      <c r="J176" s="268">
        <v>1</v>
      </c>
      <c r="K176" s="309"/>
    </row>
    <row r="177" spans="2:11" ht="15" customHeight="1">
      <c r="B177" s="288"/>
      <c r="C177" s="268" t="s">
        <v>52</v>
      </c>
      <c r="D177" s="268"/>
      <c r="E177" s="268"/>
      <c r="F177" s="287" t="s">
        <v>1136</v>
      </c>
      <c r="G177" s="268"/>
      <c r="H177" s="268" t="s">
        <v>1207</v>
      </c>
      <c r="I177" s="268" t="s">
        <v>1138</v>
      </c>
      <c r="J177" s="268">
        <v>20</v>
      </c>
      <c r="K177" s="309"/>
    </row>
    <row r="178" spans="2:11" ht="15" customHeight="1">
      <c r="B178" s="288"/>
      <c r="C178" s="268" t="s">
        <v>114</v>
      </c>
      <c r="D178" s="268"/>
      <c r="E178" s="268"/>
      <c r="F178" s="287" t="s">
        <v>1136</v>
      </c>
      <c r="G178" s="268"/>
      <c r="H178" s="268" t="s">
        <v>1208</v>
      </c>
      <c r="I178" s="268" t="s">
        <v>1138</v>
      </c>
      <c r="J178" s="268">
        <v>255</v>
      </c>
      <c r="K178" s="309"/>
    </row>
    <row r="179" spans="2:11" ht="15" customHeight="1">
      <c r="B179" s="288"/>
      <c r="C179" s="268" t="s">
        <v>115</v>
      </c>
      <c r="D179" s="268"/>
      <c r="E179" s="268"/>
      <c r="F179" s="287" t="s">
        <v>1136</v>
      </c>
      <c r="G179" s="268"/>
      <c r="H179" s="268" t="s">
        <v>1101</v>
      </c>
      <c r="I179" s="268" t="s">
        <v>1138</v>
      </c>
      <c r="J179" s="268">
        <v>10</v>
      </c>
      <c r="K179" s="309"/>
    </row>
    <row r="180" spans="2:11" ht="15" customHeight="1">
      <c r="B180" s="288"/>
      <c r="C180" s="268" t="s">
        <v>116</v>
      </c>
      <c r="D180" s="268"/>
      <c r="E180" s="268"/>
      <c r="F180" s="287" t="s">
        <v>1136</v>
      </c>
      <c r="G180" s="268"/>
      <c r="H180" s="268" t="s">
        <v>1209</v>
      </c>
      <c r="I180" s="268" t="s">
        <v>1170</v>
      </c>
      <c r="J180" s="268"/>
      <c r="K180" s="309"/>
    </row>
    <row r="181" spans="2:11" ht="15" customHeight="1">
      <c r="B181" s="288"/>
      <c r="C181" s="268" t="s">
        <v>1210</v>
      </c>
      <c r="D181" s="268"/>
      <c r="E181" s="268"/>
      <c r="F181" s="287" t="s">
        <v>1136</v>
      </c>
      <c r="G181" s="268"/>
      <c r="H181" s="268" t="s">
        <v>1211</v>
      </c>
      <c r="I181" s="268" t="s">
        <v>1170</v>
      </c>
      <c r="J181" s="268"/>
      <c r="K181" s="309"/>
    </row>
    <row r="182" spans="2:11" ht="15" customHeight="1">
      <c r="B182" s="288"/>
      <c r="C182" s="268" t="s">
        <v>1199</v>
      </c>
      <c r="D182" s="268"/>
      <c r="E182" s="268"/>
      <c r="F182" s="287" t="s">
        <v>1136</v>
      </c>
      <c r="G182" s="268"/>
      <c r="H182" s="268" t="s">
        <v>1212</v>
      </c>
      <c r="I182" s="268" t="s">
        <v>1170</v>
      </c>
      <c r="J182" s="268"/>
      <c r="K182" s="309"/>
    </row>
    <row r="183" spans="2:11" ht="15" customHeight="1">
      <c r="B183" s="288"/>
      <c r="C183" s="268" t="s">
        <v>118</v>
      </c>
      <c r="D183" s="268"/>
      <c r="E183" s="268"/>
      <c r="F183" s="287" t="s">
        <v>1142</v>
      </c>
      <c r="G183" s="268"/>
      <c r="H183" s="268" t="s">
        <v>1213</v>
      </c>
      <c r="I183" s="268" t="s">
        <v>1138</v>
      </c>
      <c r="J183" s="268">
        <v>50</v>
      </c>
      <c r="K183" s="309"/>
    </row>
    <row r="184" spans="2:11" ht="15" customHeight="1">
      <c r="B184" s="288"/>
      <c r="C184" s="268" t="s">
        <v>1214</v>
      </c>
      <c r="D184" s="268"/>
      <c r="E184" s="268"/>
      <c r="F184" s="287" t="s">
        <v>1142</v>
      </c>
      <c r="G184" s="268"/>
      <c r="H184" s="268" t="s">
        <v>1215</v>
      </c>
      <c r="I184" s="268" t="s">
        <v>1216</v>
      </c>
      <c r="J184" s="268"/>
      <c r="K184" s="309"/>
    </row>
    <row r="185" spans="2:11" ht="15" customHeight="1">
      <c r="B185" s="288"/>
      <c r="C185" s="268" t="s">
        <v>1217</v>
      </c>
      <c r="D185" s="268"/>
      <c r="E185" s="268"/>
      <c r="F185" s="287" t="s">
        <v>1142</v>
      </c>
      <c r="G185" s="268"/>
      <c r="H185" s="268" t="s">
        <v>1218</v>
      </c>
      <c r="I185" s="268" t="s">
        <v>1216</v>
      </c>
      <c r="J185" s="268"/>
      <c r="K185" s="309"/>
    </row>
    <row r="186" spans="2:11" ht="15" customHeight="1">
      <c r="B186" s="288"/>
      <c r="C186" s="268" t="s">
        <v>1219</v>
      </c>
      <c r="D186" s="268"/>
      <c r="E186" s="268"/>
      <c r="F186" s="287" t="s">
        <v>1142</v>
      </c>
      <c r="G186" s="268"/>
      <c r="H186" s="268" t="s">
        <v>1220</v>
      </c>
      <c r="I186" s="268" t="s">
        <v>1216</v>
      </c>
      <c r="J186" s="268"/>
      <c r="K186" s="309"/>
    </row>
    <row r="187" spans="2:11" ht="15" customHeight="1">
      <c r="B187" s="288"/>
      <c r="C187" s="321" t="s">
        <v>1221</v>
      </c>
      <c r="D187" s="268"/>
      <c r="E187" s="268"/>
      <c r="F187" s="287" t="s">
        <v>1142</v>
      </c>
      <c r="G187" s="268"/>
      <c r="H187" s="268" t="s">
        <v>1222</v>
      </c>
      <c r="I187" s="268" t="s">
        <v>1223</v>
      </c>
      <c r="J187" s="322" t="s">
        <v>1224</v>
      </c>
      <c r="K187" s="309"/>
    </row>
    <row r="188" spans="2:11" ht="15" customHeight="1">
      <c r="B188" s="288"/>
      <c r="C188" s="273" t="s">
        <v>41</v>
      </c>
      <c r="D188" s="268"/>
      <c r="E188" s="268"/>
      <c r="F188" s="287" t="s">
        <v>1136</v>
      </c>
      <c r="G188" s="268"/>
      <c r="H188" s="264" t="s">
        <v>1225</v>
      </c>
      <c r="I188" s="268" t="s">
        <v>1226</v>
      </c>
      <c r="J188" s="268"/>
      <c r="K188" s="309"/>
    </row>
    <row r="189" spans="2:11" ht="15" customHeight="1">
      <c r="B189" s="288"/>
      <c r="C189" s="273" t="s">
        <v>1227</v>
      </c>
      <c r="D189" s="268"/>
      <c r="E189" s="268"/>
      <c r="F189" s="287" t="s">
        <v>1136</v>
      </c>
      <c r="G189" s="268"/>
      <c r="H189" s="268" t="s">
        <v>1228</v>
      </c>
      <c r="I189" s="268" t="s">
        <v>1170</v>
      </c>
      <c r="J189" s="268"/>
      <c r="K189" s="309"/>
    </row>
    <row r="190" spans="2:11" ht="15" customHeight="1">
      <c r="B190" s="288"/>
      <c r="C190" s="273" t="s">
        <v>1229</v>
      </c>
      <c r="D190" s="268"/>
      <c r="E190" s="268"/>
      <c r="F190" s="287" t="s">
        <v>1136</v>
      </c>
      <c r="G190" s="268"/>
      <c r="H190" s="268" t="s">
        <v>1230</v>
      </c>
      <c r="I190" s="268" t="s">
        <v>1170</v>
      </c>
      <c r="J190" s="268"/>
      <c r="K190" s="309"/>
    </row>
    <row r="191" spans="2:11" ht="15" customHeight="1">
      <c r="B191" s="288"/>
      <c r="C191" s="273" t="s">
        <v>1231</v>
      </c>
      <c r="D191" s="268"/>
      <c r="E191" s="268"/>
      <c r="F191" s="287" t="s">
        <v>1142</v>
      </c>
      <c r="G191" s="268"/>
      <c r="H191" s="268" t="s">
        <v>1232</v>
      </c>
      <c r="I191" s="268" t="s">
        <v>1170</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81" t="s">
        <v>1233</v>
      </c>
      <c r="D197" s="381"/>
      <c r="E197" s="381"/>
      <c r="F197" s="381"/>
      <c r="G197" s="381"/>
      <c r="H197" s="381"/>
      <c r="I197" s="381"/>
      <c r="J197" s="381"/>
      <c r="K197" s="260"/>
    </row>
    <row r="198" spans="2:11" ht="25.5" customHeight="1">
      <c r="B198" s="259"/>
      <c r="C198" s="324" t="s">
        <v>1234</v>
      </c>
      <c r="D198" s="324"/>
      <c r="E198" s="324"/>
      <c r="F198" s="324" t="s">
        <v>1235</v>
      </c>
      <c r="G198" s="325"/>
      <c r="H198" s="386" t="s">
        <v>1236</v>
      </c>
      <c r="I198" s="386"/>
      <c r="J198" s="386"/>
      <c r="K198" s="260"/>
    </row>
    <row r="199" spans="2:11" ht="5.25" customHeight="1">
      <c r="B199" s="288"/>
      <c r="C199" s="285"/>
      <c r="D199" s="285"/>
      <c r="E199" s="285"/>
      <c r="F199" s="285"/>
      <c r="G199" s="268"/>
      <c r="H199" s="285"/>
      <c r="I199" s="285"/>
      <c r="J199" s="285"/>
      <c r="K199" s="309"/>
    </row>
    <row r="200" spans="2:11" ht="15" customHeight="1">
      <c r="B200" s="288"/>
      <c r="C200" s="268" t="s">
        <v>1226</v>
      </c>
      <c r="D200" s="268"/>
      <c r="E200" s="268"/>
      <c r="F200" s="287" t="s">
        <v>42</v>
      </c>
      <c r="G200" s="268"/>
      <c r="H200" s="383" t="s">
        <v>1237</v>
      </c>
      <c r="I200" s="383"/>
      <c r="J200" s="383"/>
      <c r="K200" s="309"/>
    </row>
    <row r="201" spans="2:11" ht="15" customHeight="1">
      <c r="B201" s="288"/>
      <c r="C201" s="294"/>
      <c r="D201" s="268"/>
      <c r="E201" s="268"/>
      <c r="F201" s="287" t="s">
        <v>43</v>
      </c>
      <c r="G201" s="268"/>
      <c r="H201" s="383" t="s">
        <v>1238</v>
      </c>
      <c r="I201" s="383"/>
      <c r="J201" s="383"/>
      <c r="K201" s="309"/>
    </row>
    <row r="202" spans="2:11" ht="15" customHeight="1">
      <c r="B202" s="288"/>
      <c r="C202" s="294"/>
      <c r="D202" s="268"/>
      <c r="E202" s="268"/>
      <c r="F202" s="287" t="s">
        <v>46</v>
      </c>
      <c r="G202" s="268"/>
      <c r="H202" s="383" t="s">
        <v>1239</v>
      </c>
      <c r="I202" s="383"/>
      <c r="J202" s="383"/>
      <c r="K202" s="309"/>
    </row>
    <row r="203" spans="2:11" ht="15" customHeight="1">
      <c r="B203" s="288"/>
      <c r="C203" s="268"/>
      <c r="D203" s="268"/>
      <c r="E203" s="268"/>
      <c r="F203" s="287" t="s">
        <v>44</v>
      </c>
      <c r="G203" s="268"/>
      <c r="H203" s="383" t="s">
        <v>1240</v>
      </c>
      <c r="I203" s="383"/>
      <c r="J203" s="383"/>
      <c r="K203" s="309"/>
    </row>
    <row r="204" spans="2:11" ht="15" customHeight="1">
      <c r="B204" s="288"/>
      <c r="C204" s="268"/>
      <c r="D204" s="268"/>
      <c r="E204" s="268"/>
      <c r="F204" s="287" t="s">
        <v>45</v>
      </c>
      <c r="G204" s="268"/>
      <c r="H204" s="383" t="s">
        <v>1241</v>
      </c>
      <c r="I204" s="383"/>
      <c r="J204" s="383"/>
      <c r="K204" s="309"/>
    </row>
    <row r="205" spans="2:11" ht="15" customHeight="1">
      <c r="B205" s="288"/>
      <c r="C205" s="268"/>
      <c r="D205" s="268"/>
      <c r="E205" s="268"/>
      <c r="F205" s="287"/>
      <c r="G205" s="268"/>
      <c r="H205" s="268"/>
      <c r="I205" s="268"/>
      <c r="J205" s="268"/>
      <c r="K205" s="309"/>
    </row>
    <row r="206" spans="2:11" ht="15" customHeight="1">
      <c r="B206" s="288"/>
      <c r="C206" s="268" t="s">
        <v>1182</v>
      </c>
      <c r="D206" s="268"/>
      <c r="E206" s="268"/>
      <c r="F206" s="287" t="s">
        <v>78</v>
      </c>
      <c r="G206" s="268"/>
      <c r="H206" s="383" t="s">
        <v>1242</v>
      </c>
      <c r="I206" s="383"/>
      <c r="J206" s="383"/>
      <c r="K206" s="309"/>
    </row>
    <row r="207" spans="2:11" ht="15" customHeight="1">
      <c r="B207" s="288"/>
      <c r="C207" s="294"/>
      <c r="D207" s="268"/>
      <c r="E207" s="268"/>
      <c r="F207" s="287" t="s">
        <v>1079</v>
      </c>
      <c r="G207" s="268"/>
      <c r="H207" s="383" t="s">
        <v>1080</v>
      </c>
      <c r="I207" s="383"/>
      <c r="J207" s="383"/>
      <c r="K207" s="309"/>
    </row>
    <row r="208" spans="2:11" ht="15" customHeight="1">
      <c r="B208" s="288"/>
      <c r="C208" s="268"/>
      <c r="D208" s="268"/>
      <c r="E208" s="268"/>
      <c r="F208" s="287" t="s">
        <v>1077</v>
      </c>
      <c r="G208" s="268"/>
      <c r="H208" s="383" t="s">
        <v>1243</v>
      </c>
      <c r="I208" s="383"/>
      <c r="J208" s="383"/>
      <c r="K208" s="309"/>
    </row>
    <row r="209" spans="2:11" ht="15" customHeight="1">
      <c r="B209" s="326"/>
      <c r="C209" s="294"/>
      <c r="D209" s="294"/>
      <c r="E209" s="294"/>
      <c r="F209" s="287" t="s">
        <v>1081</v>
      </c>
      <c r="G209" s="273"/>
      <c r="H209" s="387" t="s">
        <v>1082</v>
      </c>
      <c r="I209" s="387"/>
      <c r="J209" s="387"/>
      <c r="K209" s="327"/>
    </row>
    <row r="210" spans="2:11" ht="15" customHeight="1">
      <c r="B210" s="326"/>
      <c r="C210" s="294"/>
      <c r="D210" s="294"/>
      <c r="E210" s="294"/>
      <c r="F210" s="287" t="s">
        <v>1083</v>
      </c>
      <c r="G210" s="273"/>
      <c r="H210" s="387" t="s">
        <v>1062</v>
      </c>
      <c r="I210" s="387"/>
      <c r="J210" s="387"/>
      <c r="K210" s="327"/>
    </row>
    <row r="211" spans="2:11" ht="15" customHeight="1">
      <c r="B211" s="326"/>
      <c r="C211" s="294"/>
      <c r="D211" s="294"/>
      <c r="E211" s="294"/>
      <c r="F211" s="328"/>
      <c r="G211" s="273"/>
      <c r="H211" s="329"/>
      <c r="I211" s="329"/>
      <c r="J211" s="329"/>
      <c r="K211" s="327"/>
    </row>
    <row r="212" spans="2:11" ht="15" customHeight="1">
      <c r="B212" s="326"/>
      <c r="C212" s="268" t="s">
        <v>1206</v>
      </c>
      <c r="D212" s="294"/>
      <c r="E212" s="294"/>
      <c r="F212" s="287">
        <v>1</v>
      </c>
      <c r="G212" s="273"/>
      <c r="H212" s="387" t="s">
        <v>1244</v>
      </c>
      <c r="I212" s="387"/>
      <c r="J212" s="387"/>
      <c r="K212" s="327"/>
    </row>
    <row r="213" spans="2:11" ht="15" customHeight="1">
      <c r="B213" s="326"/>
      <c r="C213" s="294"/>
      <c r="D213" s="294"/>
      <c r="E213" s="294"/>
      <c r="F213" s="287">
        <v>2</v>
      </c>
      <c r="G213" s="273"/>
      <c r="H213" s="387" t="s">
        <v>1245</v>
      </c>
      <c r="I213" s="387"/>
      <c r="J213" s="387"/>
      <c r="K213" s="327"/>
    </row>
    <row r="214" spans="2:11" ht="15" customHeight="1">
      <c r="B214" s="326"/>
      <c r="C214" s="294"/>
      <c r="D214" s="294"/>
      <c r="E214" s="294"/>
      <c r="F214" s="287">
        <v>3</v>
      </c>
      <c r="G214" s="273"/>
      <c r="H214" s="387" t="s">
        <v>1246</v>
      </c>
      <c r="I214" s="387"/>
      <c r="J214" s="387"/>
      <c r="K214" s="327"/>
    </row>
    <row r="215" spans="2:11" ht="15" customHeight="1">
      <c r="B215" s="326"/>
      <c r="C215" s="294"/>
      <c r="D215" s="294"/>
      <c r="E215" s="294"/>
      <c r="F215" s="287">
        <v>4</v>
      </c>
      <c r="G215" s="273"/>
      <c r="H215" s="387" t="s">
        <v>1247</v>
      </c>
      <c r="I215" s="387"/>
      <c r="J215" s="387"/>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06:J206"/>
    <mergeCell ref="H204:J204"/>
    <mergeCell ref="H202:J202"/>
    <mergeCell ref="H198:J198"/>
    <mergeCell ref="C163:J163"/>
    <mergeCell ref="C120:J120"/>
    <mergeCell ref="C145:J145"/>
    <mergeCell ref="C197:J197"/>
    <mergeCell ref="H215:J215"/>
    <mergeCell ref="H213:J213"/>
    <mergeCell ref="H210:J210"/>
    <mergeCell ref="H209:J209"/>
    <mergeCell ref="H207:J207"/>
    <mergeCell ref="D65:J65"/>
    <mergeCell ref="C100:J100"/>
    <mergeCell ref="D61:J61"/>
    <mergeCell ref="D67:J67"/>
    <mergeCell ref="D68:J68"/>
    <mergeCell ref="C73:J73"/>
    <mergeCell ref="C52:J52"/>
    <mergeCell ref="C53:J53"/>
    <mergeCell ref="C55:J55"/>
    <mergeCell ref="D56:J56"/>
    <mergeCell ref="D57:J57"/>
    <mergeCell ref="H200:J200"/>
    <mergeCell ref="D60:J60"/>
    <mergeCell ref="D63:J63"/>
    <mergeCell ref="D64:J64"/>
    <mergeCell ref="D66:J66"/>
    <mergeCell ref="D58:J58"/>
    <mergeCell ref="D59:J59"/>
    <mergeCell ref="C50:J50"/>
    <mergeCell ref="G38:J38"/>
    <mergeCell ref="G39:J39"/>
    <mergeCell ref="G40:J40"/>
    <mergeCell ref="G41:J41"/>
    <mergeCell ref="G42:J42"/>
    <mergeCell ref="G43:J43"/>
    <mergeCell ref="D45:J45"/>
    <mergeCell ref="D33:J33"/>
    <mergeCell ref="G34:J34"/>
    <mergeCell ref="G35:J35"/>
    <mergeCell ref="D49:J49"/>
    <mergeCell ref="E48:J48"/>
    <mergeCell ref="G36:J36"/>
    <mergeCell ref="G37:J37"/>
    <mergeCell ref="E46:J46"/>
    <mergeCell ref="E47:J4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Jana Holasová</cp:lastModifiedBy>
  <dcterms:created xsi:type="dcterms:W3CDTF">2018-07-10T10:52:56Z</dcterms:created>
  <dcterms:modified xsi:type="dcterms:W3CDTF">2018-07-11T11:37:24Z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